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asonic\Desktop\new suescore\"/>
    </mc:Choice>
  </mc:AlternateContent>
  <bookViews>
    <workbookView xWindow="0" yWindow="0" windowWidth="15600" windowHeight="7995" tabRatio="879" activeTab="1"/>
  </bookViews>
  <sheets>
    <sheet name="input" sheetId="2" r:id="rId1"/>
    <sheet name="namelist" sheetId="4" r:id="rId2"/>
    <sheet name="①offscore氏名" sheetId="1" r:id="rId3"/>
    <sheet name="②offscore記録" sheetId="7" r:id="rId4"/>
    <sheet name="③offscore全面印刷" sheetId="8" r:id="rId5"/>
    <sheet name="④runningスコア" sheetId="3" r:id="rId6"/>
  </sheets>
  <definedNames>
    <definedName name="_xlnm.Print_Area" localSheetId="5">④runningスコア!$A$1:$AE$63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7" l="1"/>
  <c r="J17" i="7"/>
  <c r="E15" i="4" l="1"/>
  <c r="A15" i="4"/>
  <c r="AU274" i="4" l="1"/>
  <c r="AU275" i="4"/>
  <c r="AU276" i="4"/>
  <c r="AR274" i="4"/>
  <c r="AR275" i="4"/>
  <c r="AR276" i="4"/>
  <c r="AC274" i="4"/>
  <c r="AD274" i="4"/>
  <c r="AC275" i="4"/>
  <c r="AD275" i="4"/>
  <c r="AC276" i="4"/>
  <c r="AD276" i="4"/>
  <c r="AE274" i="4"/>
  <c r="AE275" i="4"/>
  <c r="AE276" i="4"/>
  <c r="AR273" i="4"/>
  <c r="AU273" i="4"/>
  <c r="AC273" i="4"/>
  <c r="AE273" i="4"/>
  <c r="AU256" i="4"/>
  <c r="AE256" i="4"/>
  <c r="BD249" i="4"/>
  <c r="AM249" i="4"/>
  <c r="AG249" i="4"/>
  <c r="AC249" i="4"/>
  <c r="AR247" i="4"/>
  <c r="AD247" i="4"/>
  <c r="AU243" i="4"/>
  <c r="BF242" i="4"/>
  <c r="BB242" i="4"/>
  <c r="AY242" i="4"/>
  <c r="AU242" i="4"/>
  <c r="BA237" i="4"/>
  <c r="AU238" i="4"/>
  <c r="AU237" i="4"/>
  <c r="AN238" i="4"/>
  <c r="AN239" i="4"/>
  <c r="AN240" i="4"/>
  <c r="AN237" i="4"/>
  <c r="AI238" i="4"/>
  <c r="AI239" i="4"/>
  <c r="AI240" i="4"/>
  <c r="AI241" i="4"/>
  <c r="AI242" i="4"/>
  <c r="AI243" i="4"/>
  <c r="AI237" i="4"/>
  <c r="AD273" i="4"/>
  <c r="AY253" i="4"/>
  <c r="AL253" i="4"/>
  <c r="AJ243" i="4"/>
  <c r="AO240" i="4"/>
  <c r="K18" i="7" l="1"/>
  <c r="I18" i="7"/>
  <c r="G18" i="7"/>
  <c r="G36" i="4" l="1"/>
  <c r="G35" i="4"/>
  <c r="G34" i="4"/>
  <c r="G33" i="4"/>
  <c r="C36" i="4"/>
  <c r="C35" i="4"/>
  <c r="C34" i="4"/>
  <c r="C33" i="4"/>
  <c r="C11" i="4" l="1"/>
  <c r="C10" i="4"/>
  <c r="Q39" i="4" s="1"/>
  <c r="C9" i="4"/>
  <c r="C8" i="4"/>
  <c r="P39" i="4" s="1"/>
  <c r="P58" i="4" l="1"/>
  <c r="P48" i="4"/>
  <c r="P66" i="4"/>
  <c r="P56" i="4"/>
  <c r="P46" i="4"/>
  <c r="P64" i="4"/>
  <c r="P54" i="4"/>
  <c r="P42" i="4"/>
  <c r="P62" i="4"/>
  <c r="P50" i="4"/>
  <c r="P40" i="4"/>
  <c r="P68" i="4"/>
  <c r="P60" i="4"/>
  <c r="P52" i="4"/>
  <c r="P44" i="4"/>
  <c r="Q64" i="4"/>
  <c r="Q56" i="4"/>
  <c r="Q48" i="4"/>
  <c r="Q40" i="4"/>
  <c r="Q68" i="4"/>
  <c r="Q63" i="4"/>
  <c r="Q60" i="4"/>
  <c r="Q55" i="4"/>
  <c r="Q52" i="4"/>
  <c r="Q47" i="4"/>
  <c r="Q44" i="4"/>
  <c r="Q65" i="4"/>
  <c r="Q62" i="4"/>
  <c r="Q57" i="4"/>
  <c r="Q54" i="4"/>
  <c r="Q49" i="4"/>
  <c r="Q46" i="4"/>
  <c r="Q41" i="4"/>
  <c r="Q67" i="4"/>
  <c r="Q59" i="4"/>
  <c r="Q51" i="4"/>
  <c r="Q43" i="4"/>
  <c r="Q69" i="4"/>
  <c r="Q66" i="4"/>
  <c r="Q61" i="4"/>
  <c r="Q58" i="4"/>
  <c r="Q53" i="4"/>
  <c r="Q50" i="4"/>
  <c r="Q45" i="4"/>
  <c r="Q42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C3" i="2"/>
  <c r="A23" i="4"/>
  <c r="E23" i="4"/>
  <c r="A22" i="4"/>
  <c r="E24" i="4"/>
  <c r="E25" i="4"/>
  <c r="A16" i="4"/>
  <c r="A18" i="4"/>
  <c r="E19" i="4"/>
  <c r="A21" i="4"/>
  <c r="E21" i="4"/>
  <c r="A27" i="4"/>
  <c r="A26" i="4"/>
  <c r="E27" i="4"/>
  <c r="A20" i="4"/>
  <c r="A17" i="4"/>
  <c r="E26" i="4"/>
  <c r="E17" i="4"/>
  <c r="A19" i="4"/>
  <c r="E22" i="4"/>
  <c r="A25" i="4"/>
  <c r="E16" i="4"/>
  <c r="E18" i="4"/>
  <c r="E20" i="4"/>
  <c r="A24" i="4"/>
  <c r="P3" i="2" l="1"/>
  <c r="H3" i="2"/>
  <c r="E31" i="4"/>
  <c r="E29" i="4"/>
  <c r="E30" i="4"/>
  <c r="E28" i="4"/>
  <c r="A31" i="4"/>
  <c r="A29" i="4"/>
  <c r="A30" i="4"/>
  <c r="A28" i="4"/>
  <c r="D17" i="4"/>
  <c r="G23" i="4"/>
  <c r="F16" i="4"/>
  <c r="C26" i="4"/>
  <c r="F20" i="4"/>
  <c r="H16" i="4"/>
  <c r="B22" i="4"/>
  <c r="G27" i="4"/>
  <c r="C19" i="4"/>
  <c r="B27" i="4"/>
  <c r="G18" i="4"/>
  <c r="C20" i="4"/>
  <c r="F17" i="4"/>
  <c r="B20" i="4"/>
  <c r="F22" i="4"/>
  <c r="B16" i="4"/>
  <c r="G25" i="4"/>
  <c r="G16" i="4"/>
  <c r="B23" i="4"/>
  <c r="G21" i="4"/>
  <c r="D23" i="4"/>
  <c r="H22" i="4"/>
  <c r="B18" i="4"/>
  <c r="F21" i="4"/>
  <c r="C21" i="4"/>
  <c r="C22" i="4"/>
  <c r="H27" i="4"/>
  <c r="H25" i="4"/>
  <c r="H26" i="4"/>
  <c r="H17" i="4"/>
  <c r="G26" i="4"/>
  <c r="C16" i="4"/>
  <c r="D20" i="4"/>
  <c r="B19" i="4"/>
  <c r="F24" i="4"/>
  <c r="D27" i="4"/>
  <c r="H20" i="4"/>
  <c r="B25" i="4"/>
  <c r="G17" i="4"/>
  <c r="G19" i="4"/>
  <c r="D26" i="4"/>
  <c r="D21" i="4"/>
  <c r="C25" i="4"/>
  <c r="B24" i="4"/>
  <c r="D18" i="4"/>
  <c r="C23" i="4"/>
  <c r="D22" i="4"/>
  <c r="F18" i="4"/>
  <c r="H18" i="4"/>
  <c r="C18" i="4"/>
  <c r="C17" i="4"/>
  <c r="B17" i="4"/>
  <c r="D19" i="4"/>
  <c r="H19" i="4"/>
  <c r="F25" i="4"/>
  <c r="G24" i="4"/>
  <c r="D25" i="4"/>
  <c r="F19" i="4"/>
  <c r="G20" i="4"/>
  <c r="B21" i="4"/>
  <c r="F27" i="4"/>
  <c r="C27" i="4"/>
  <c r="C24" i="4"/>
  <c r="H21" i="4"/>
  <c r="H23" i="4"/>
  <c r="F23" i="4"/>
  <c r="D24" i="4"/>
  <c r="G22" i="4"/>
  <c r="D16" i="4"/>
  <c r="H24" i="4"/>
  <c r="B26" i="4"/>
  <c r="F26" i="4"/>
  <c r="AU261" i="4" l="1"/>
  <c r="AU262" i="4"/>
  <c r="AU265" i="4"/>
  <c r="AU259" i="4"/>
  <c r="AU264" i="4"/>
  <c r="AU267" i="4"/>
  <c r="AU266" i="4"/>
  <c r="AU258" i="4"/>
  <c r="AU260" i="4"/>
  <c r="AU268" i="4"/>
  <c r="AU263" i="4"/>
  <c r="AT260" i="4"/>
  <c r="AT258" i="4"/>
  <c r="AT267" i="4"/>
  <c r="AT263" i="4"/>
  <c r="AT262" i="4"/>
  <c r="AT266" i="4"/>
  <c r="AT265" i="4"/>
  <c r="AT268" i="4"/>
  <c r="AT261" i="4"/>
  <c r="AT259" i="4"/>
  <c r="AT264" i="4"/>
  <c r="AR258" i="4"/>
  <c r="AR268" i="4"/>
  <c r="AR267" i="4"/>
  <c r="AR263" i="4"/>
  <c r="AR260" i="4"/>
  <c r="AR262" i="4"/>
  <c r="AR264" i="4"/>
  <c r="AR265" i="4"/>
  <c r="AR261" i="4"/>
  <c r="AR259" i="4"/>
  <c r="AR266" i="4"/>
  <c r="AC263" i="4"/>
  <c r="AC265" i="4"/>
  <c r="AC259" i="4"/>
  <c r="AC262" i="4"/>
  <c r="AC266" i="4"/>
  <c r="AC267" i="4"/>
  <c r="AC258" i="4"/>
  <c r="AC264" i="4"/>
  <c r="AC261" i="4"/>
  <c r="AC260" i="4"/>
  <c r="AC268" i="4"/>
  <c r="AD267" i="4"/>
  <c r="AD265" i="4"/>
  <c r="AD259" i="4"/>
  <c r="AD260" i="4"/>
  <c r="AD264" i="4"/>
  <c r="AD268" i="4"/>
  <c r="AD258" i="4"/>
  <c r="AD263" i="4"/>
  <c r="AD262" i="4"/>
  <c r="AD266" i="4"/>
  <c r="AD261" i="4"/>
  <c r="AE260" i="4"/>
  <c r="AE261" i="4"/>
  <c r="AE267" i="4"/>
  <c r="AE266" i="4"/>
  <c r="AE268" i="4"/>
  <c r="AE263" i="4"/>
  <c r="AE265" i="4"/>
  <c r="AE262" i="4"/>
  <c r="AE258" i="4"/>
  <c r="AE264" i="4"/>
  <c r="AE259" i="4"/>
  <c r="AT257" i="4"/>
  <c r="AD257" i="4"/>
  <c r="AU257" i="4"/>
  <c r="AR257" i="4"/>
  <c r="AE257" i="4"/>
  <c r="AC257" i="4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7" i="2"/>
  <c r="AQ98" i="2"/>
  <c r="AQ99" i="2"/>
  <c r="AQ100" i="2"/>
  <c r="AQ101" i="2"/>
  <c r="AQ102" i="2"/>
  <c r="AQ103" i="2"/>
  <c r="AQ104" i="2"/>
  <c r="AQ105" i="2"/>
  <c r="AQ106" i="2"/>
  <c r="AQ107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7" i="2"/>
  <c r="AJ98" i="2"/>
  <c r="AJ99" i="2"/>
  <c r="AJ100" i="2"/>
  <c r="AJ101" i="2"/>
  <c r="AJ102" i="2"/>
  <c r="AJ103" i="2"/>
  <c r="AJ104" i="2"/>
  <c r="AJ105" i="2"/>
  <c r="AJ106" i="2"/>
  <c r="AJ107" i="2"/>
  <c r="AQ11" i="2"/>
  <c r="AQ9" i="2"/>
  <c r="AJ11" i="2"/>
  <c r="AJ12" i="2"/>
  <c r="AJ9" i="2"/>
  <c r="AJ10" i="2"/>
  <c r="AQ10" i="2"/>
  <c r="CL11" i="2"/>
  <c r="CO11" i="2" s="1"/>
  <c r="CQ11" i="2" s="1"/>
  <c r="CM11" i="2"/>
  <c r="CN11" i="2"/>
  <c r="CR11" i="2"/>
  <c r="CS11" i="2"/>
  <c r="CL12" i="2"/>
  <c r="CM12" i="2"/>
  <c r="CN12" i="2"/>
  <c r="CO12" i="2"/>
  <c r="CQ12" i="2" s="1"/>
  <c r="CR12" i="2"/>
  <c r="CS12" i="2"/>
  <c r="CV12" i="2"/>
  <c r="CT12" i="2" s="1"/>
  <c r="CL13" i="2"/>
  <c r="CO13" i="2" s="1"/>
  <c r="CQ13" i="2" s="1"/>
  <c r="CM13" i="2"/>
  <c r="CN13" i="2"/>
  <c r="CR13" i="2"/>
  <c r="CS13" i="2"/>
  <c r="CV13" i="2"/>
  <c r="CT13" i="2" s="1"/>
  <c r="CL14" i="2"/>
  <c r="CO14" i="2" s="1"/>
  <c r="CQ14" i="2" s="1"/>
  <c r="CM14" i="2"/>
  <c r="CN14" i="2"/>
  <c r="CR14" i="2"/>
  <c r="CS14" i="2"/>
  <c r="CV14" i="2"/>
  <c r="CT14" i="2" s="1"/>
  <c r="CL15" i="2"/>
  <c r="CM15" i="2"/>
  <c r="CN15" i="2"/>
  <c r="CO15" i="2"/>
  <c r="CQ15" i="2" s="1"/>
  <c r="CR15" i="2"/>
  <c r="CS15" i="2"/>
  <c r="CT15" i="2"/>
  <c r="CV15" i="2"/>
  <c r="CL16" i="2"/>
  <c r="CM16" i="2"/>
  <c r="CN16" i="2"/>
  <c r="CO16" i="2"/>
  <c r="CQ16" i="2" s="1"/>
  <c r="CR16" i="2"/>
  <c r="CS16" i="2"/>
  <c r="CT16" i="2"/>
  <c r="CV16" i="2"/>
  <c r="CL17" i="2"/>
  <c r="CV17" i="2" s="1"/>
  <c r="CT17" i="2" s="1"/>
  <c r="CM17" i="2"/>
  <c r="CN17" i="2"/>
  <c r="CR17" i="2"/>
  <c r="CS17" i="2"/>
  <c r="CL18" i="2"/>
  <c r="CO18" i="2" s="1"/>
  <c r="CQ18" i="2" s="1"/>
  <c r="CM18" i="2"/>
  <c r="CN18" i="2"/>
  <c r="CR18" i="2"/>
  <c r="CS18" i="2"/>
  <c r="CV18" i="2"/>
  <c r="CT18" i="2" s="1"/>
  <c r="CL19" i="2"/>
  <c r="CM19" i="2"/>
  <c r="CN19" i="2"/>
  <c r="CO19" i="2"/>
  <c r="CQ19" i="2" s="1"/>
  <c r="CR19" i="2"/>
  <c r="CS19" i="2"/>
  <c r="CT19" i="2"/>
  <c r="CV19" i="2"/>
  <c r="CL20" i="2"/>
  <c r="CM20" i="2"/>
  <c r="CN20" i="2"/>
  <c r="CO20" i="2"/>
  <c r="CQ20" i="2" s="1"/>
  <c r="CR20" i="2"/>
  <c r="CS20" i="2"/>
  <c r="CT20" i="2"/>
  <c r="CV20" i="2"/>
  <c r="CL21" i="2"/>
  <c r="CV21" i="2" s="1"/>
  <c r="CT21" i="2" s="1"/>
  <c r="CM21" i="2"/>
  <c r="CN21" i="2"/>
  <c r="CR21" i="2"/>
  <c r="CS21" i="2"/>
  <c r="CL22" i="2"/>
  <c r="CO22" i="2" s="1"/>
  <c r="CQ22" i="2" s="1"/>
  <c r="CM22" i="2"/>
  <c r="CN22" i="2"/>
  <c r="CR22" i="2"/>
  <c r="CS22" i="2"/>
  <c r="CV22" i="2"/>
  <c r="CT22" i="2" s="1"/>
  <c r="CL23" i="2"/>
  <c r="CM23" i="2"/>
  <c r="CN23" i="2"/>
  <c r="CO23" i="2"/>
  <c r="CQ23" i="2" s="1"/>
  <c r="CR23" i="2"/>
  <c r="CS23" i="2"/>
  <c r="CT23" i="2"/>
  <c r="CV23" i="2"/>
  <c r="CL24" i="2"/>
  <c r="CM24" i="2"/>
  <c r="CN24" i="2"/>
  <c r="CO24" i="2"/>
  <c r="CQ24" i="2" s="1"/>
  <c r="CR24" i="2"/>
  <c r="CS24" i="2"/>
  <c r="CT24" i="2"/>
  <c r="CV24" i="2"/>
  <c r="CL25" i="2"/>
  <c r="CV25" i="2" s="1"/>
  <c r="CT25" i="2" s="1"/>
  <c r="CM25" i="2"/>
  <c r="CN25" i="2"/>
  <c r="CR25" i="2"/>
  <c r="CS25" i="2"/>
  <c r="CL26" i="2"/>
  <c r="CO26" i="2" s="1"/>
  <c r="CQ26" i="2" s="1"/>
  <c r="CM26" i="2"/>
  <c r="CN26" i="2"/>
  <c r="CR26" i="2"/>
  <c r="CS26" i="2"/>
  <c r="CV26" i="2"/>
  <c r="CT26" i="2" s="1"/>
  <c r="CL27" i="2"/>
  <c r="CM27" i="2"/>
  <c r="CN27" i="2"/>
  <c r="CO27" i="2"/>
  <c r="CQ27" i="2" s="1"/>
  <c r="CR27" i="2"/>
  <c r="CS27" i="2"/>
  <c r="CT27" i="2"/>
  <c r="CV27" i="2"/>
  <c r="CL28" i="2"/>
  <c r="CM28" i="2"/>
  <c r="CN28" i="2"/>
  <c r="CO28" i="2"/>
  <c r="CQ28" i="2" s="1"/>
  <c r="CR28" i="2"/>
  <c r="CS28" i="2"/>
  <c r="CT28" i="2"/>
  <c r="CV28" i="2"/>
  <c r="CL29" i="2"/>
  <c r="CO29" i="2" s="1"/>
  <c r="CQ29" i="2" s="1"/>
  <c r="CM29" i="2"/>
  <c r="CN29" i="2"/>
  <c r="CR29" i="2"/>
  <c r="CS29" i="2"/>
  <c r="CL30" i="2"/>
  <c r="CO30" i="2" s="1"/>
  <c r="CQ30" i="2" s="1"/>
  <c r="CM30" i="2"/>
  <c r="CN30" i="2"/>
  <c r="CR30" i="2"/>
  <c r="CS30" i="2"/>
  <c r="CV30" i="2"/>
  <c r="CT30" i="2" s="1"/>
  <c r="CL31" i="2"/>
  <c r="CM31" i="2"/>
  <c r="CN31" i="2"/>
  <c r="CO31" i="2"/>
  <c r="CQ31" i="2" s="1"/>
  <c r="CR31" i="2"/>
  <c r="CS31" i="2"/>
  <c r="CT31" i="2"/>
  <c r="CV31" i="2"/>
  <c r="CL32" i="2"/>
  <c r="CM32" i="2"/>
  <c r="CN32" i="2"/>
  <c r="CO32" i="2"/>
  <c r="CQ32" i="2" s="1"/>
  <c r="CR32" i="2"/>
  <c r="CS32" i="2"/>
  <c r="CT32" i="2"/>
  <c r="CV32" i="2"/>
  <c r="CL33" i="2"/>
  <c r="CO33" i="2" s="1"/>
  <c r="CQ33" i="2" s="1"/>
  <c r="CM33" i="2"/>
  <c r="CN33" i="2"/>
  <c r="CR33" i="2"/>
  <c r="CS33" i="2"/>
  <c r="CL34" i="2"/>
  <c r="CO34" i="2" s="1"/>
  <c r="CQ34" i="2" s="1"/>
  <c r="CM34" i="2"/>
  <c r="CN34" i="2"/>
  <c r="CR34" i="2"/>
  <c r="CS34" i="2"/>
  <c r="CV34" i="2"/>
  <c r="CT34" i="2" s="1"/>
  <c r="CL35" i="2"/>
  <c r="CM35" i="2"/>
  <c r="CN35" i="2"/>
  <c r="CO35" i="2"/>
  <c r="CQ35" i="2" s="1"/>
  <c r="CR35" i="2"/>
  <c r="CS35" i="2"/>
  <c r="CT35" i="2"/>
  <c r="CV35" i="2"/>
  <c r="CL36" i="2"/>
  <c r="CM36" i="2"/>
  <c r="CN36" i="2"/>
  <c r="CO36" i="2"/>
  <c r="CQ36" i="2" s="1"/>
  <c r="CR36" i="2"/>
  <c r="CS36" i="2"/>
  <c r="CT36" i="2"/>
  <c r="CV36" i="2"/>
  <c r="CL37" i="2"/>
  <c r="CV37" i="2" s="1"/>
  <c r="CT37" i="2" s="1"/>
  <c r="CM37" i="2"/>
  <c r="CN37" i="2"/>
  <c r="CR37" i="2"/>
  <c r="CS37" i="2"/>
  <c r="CL38" i="2"/>
  <c r="CO38" i="2" s="1"/>
  <c r="CQ38" i="2" s="1"/>
  <c r="CM38" i="2"/>
  <c r="CN38" i="2"/>
  <c r="CR38" i="2"/>
  <c r="CS38" i="2"/>
  <c r="CV38" i="2"/>
  <c r="CT38" i="2" s="1"/>
  <c r="CL39" i="2"/>
  <c r="CM39" i="2"/>
  <c r="CN39" i="2"/>
  <c r="CO39" i="2"/>
  <c r="CQ39" i="2" s="1"/>
  <c r="CR39" i="2"/>
  <c r="CS39" i="2"/>
  <c r="CT39" i="2"/>
  <c r="CV39" i="2"/>
  <c r="CL40" i="2"/>
  <c r="CM40" i="2"/>
  <c r="CN40" i="2"/>
  <c r="CO40" i="2"/>
  <c r="CQ40" i="2" s="1"/>
  <c r="CR40" i="2"/>
  <c r="CS40" i="2"/>
  <c r="CT40" i="2"/>
  <c r="CV40" i="2"/>
  <c r="CL41" i="2"/>
  <c r="CO41" i="2" s="1"/>
  <c r="CQ41" i="2" s="1"/>
  <c r="CM41" i="2"/>
  <c r="CN41" i="2"/>
  <c r="CR41" i="2"/>
  <c r="CS41" i="2"/>
  <c r="CV41" i="2"/>
  <c r="CT41" i="2" s="1"/>
  <c r="CL42" i="2"/>
  <c r="CO42" i="2" s="1"/>
  <c r="CQ42" i="2" s="1"/>
  <c r="CM42" i="2"/>
  <c r="CN42" i="2"/>
  <c r="CR42" i="2"/>
  <c r="CS42" i="2"/>
  <c r="CV42" i="2"/>
  <c r="CT42" i="2" s="1"/>
  <c r="CL43" i="2"/>
  <c r="CM43" i="2"/>
  <c r="CN43" i="2"/>
  <c r="CO43" i="2"/>
  <c r="CQ43" i="2" s="1"/>
  <c r="CR43" i="2"/>
  <c r="CS43" i="2"/>
  <c r="CT43" i="2"/>
  <c r="CV43" i="2"/>
  <c r="CL44" i="2"/>
  <c r="CM44" i="2"/>
  <c r="CN44" i="2"/>
  <c r="CO44" i="2"/>
  <c r="CQ44" i="2" s="1"/>
  <c r="CR44" i="2"/>
  <c r="CS44" i="2"/>
  <c r="CT44" i="2"/>
  <c r="CV44" i="2"/>
  <c r="CL45" i="2"/>
  <c r="CO45" i="2" s="1"/>
  <c r="CQ45" i="2" s="1"/>
  <c r="CM45" i="2"/>
  <c r="CN45" i="2"/>
  <c r="CR45" i="2"/>
  <c r="CS45" i="2"/>
  <c r="CL46" i="2"/>
  <c r="CO46" i="2" s="1"/>
  <c r="CQ46" i="2" s="1"/>
  <c r="CM46" i="2"/>
  <c r="CN46" i="2"/>
  <c r="CR46" i="2"/>
  <c r="CS46" i="2"/>
  <c r="CV46" i="2"/>
  <c r="CT46" i="2" s="1"/>
  <c r="CL47" i="2"/>
  <c r="CM47" i="2"/>
  <c r="CN47" i="2"/>
  <c r="CO47" i="2"/>
  <c r="CQ47" i="2" s="1"/>
  <c r="CR47" i="2"/>
  <c r="CS47" i="2"/>
  <c r="CT47" i="2"/>
  <c r="CV47" i="2"/>
  <c r="CL48" i="2"/>
  <c r="CM48" i="2"/>
  <c r="CN48" i="2"/>
  <c r="CO48" i="2"/>
  <c r="CQ48" i="2" s="1"/>
  <c r="CR48" i="2"/>
  <c r="CS48" i="2"/>
  <c r="CT48" i="2"/>
  <c r="CV48" i="2"/>
  <c r="CL49" i="2"/>
  <c r="CO49" i="2" s="1"/>
  <c r="CQ49" i="2" s="1"/>
  <c r="CM49" i="2"/>
  <c r="CN49" i="2"/>
  <c r="CR49" i="2"/>
  <c r="CS49" i="2"/>
  <c r="CL50" i="2"/>
  <c r="CO50" i="2" s="1"/>
  <c r="CQ50" i="2" s="1"/>
  <c r="CM50" i="2"/>
  <c r="CN50" i="2"/>
  <c r="CR50" i="2"/>
  <c r="CS50" i="2"/>
  <c r="CV50" i="2"/>
  <c r="CT50" i="2" s="1"/>
  <c r="CL51" i="2"/>
  <c r="CM51" i="2"/>
  <c r="CN51" i="2"/>
  <c r="CO51" i="2"/>
  <c r="CQ51" i="2" s="1"/>
  <c r="CR51" i="2"/>
  <c r="CS51" i="2"/>
  <c r="CT51" i="2"/>
  <c r="CV51" i="2"/>
  <c r="CL52" i="2"/>
  <c r="CM52" i="2"/>
  <c r="CN52" i="2"/>
  <c r="CO52" i="2"/>
  <c r="CQ52" i="2" s="1"/>
  <c r="CR52" i="2"/>
  <c r="CS52" i="2"/>
  <c r="CT52" i="2"/>
  <c r="CV52" i="2"/>
  <c r="CL53" i="2"/>
  <c r="CO53" i="2" s="1"/>
  <c r="CQ53" i="2" s="1"/>
  <c r="CM53" i="2"/>
  <c r="CN53" i="2"/>
  <c r="CR53" i="2"/>
  <c r="CS53" i="2"/>
  <c r="CL54" i="2"/>
  <c r="CO54" i="2" s="1"/>
  <c r="CQ54" i="2" s="1"/>
  <c r="CM54" i="2"/>
  <c r="CN54" i="2"/>
  <c r="CR54" i="2"/>
  <c r="CS54" i="2"/>
  <c r="CV54" i="2"/>
  <c r="CT54" i="2" s="1"/>
  <c r="CL55" i="2"/>
  <c r="CM55" i="2"/>
  <c r="CN55" i="2"/>
  <c r="CO55" i="2"/>
  <c r="CQ55" i="2" s="1"/>
  <c r="CR55" i="2"/>
  <c r="CS55" i="2"/>
  <c r="CT55" i="2"/>
  <c r="CV55" i="2"/>
  <c r="CL56" i="2"/>
  <c r="CM56" i="2"/>
  <c r="CN56" i="2"/>
  <c r="CO56" i="2"/>
  <c r="CQ56" i="2" s="1"/>
  <c r="CR56" i="2"/>
  <c r="CS56" i="2"/>
  <c r="CT56" i="2"/>
  <c r="CV56" i="2"/>
  <c r="CL57" i="2"/>
  <c r="CO57" i="2" s="1"/>
  <c r="CQ57" i="2" s="1"/>
  <c r="CM57" i="2"/>
  <c r="CN57" i="2"/>
  <c r="CR57" i="2"/>
  <c r="CS57" i="2"/>
  <c r="CL58" i="2"/>
  <c r="CO58" i="2" s="1"/>
  <c r="CQ58" i="2" s="1"/>
  <c r="CM58" i="2"/>
  <c r="CN58" i="2"/>
  <c r="CR58" i="2"/>
  <c r="CS58" i="2"/>
  <c r="CV58" i="2"/>
  <c r="CT58" i="2" s="1"/>
  <c r="CL59" i="2"/>
  <c r="CM59" i="2"/>
  <c r="CN59" i="2"/>
  <c r="CO59" i="2"/>
  <c r="CQ59" i="2" s="1"/>
  <c r="CR59" i="2"/>
  <c r="CS59" i="2"/>
  <c r="CT59" i="2"/>
  <c r="CV59" i="2"/>
  <c r="CL60" i="2"/>
  <c r="CM60" i="2"/>
  <c r="CN60" i="2"/>
  <c r="CO60" i="2"/>
  <c r="CQ60" i="2" s="1"/>
  <c r="CR60" i="2"/>
  <c r="CS60" i="2"/>
  <c r="CT60" i="2"/>
  <c r="CV60" i="2"/>
  <c r="CL61" i="2"/>
  <c r="CO61" i="2" s="1"/>
  <c r="CQ61" i="2" s="1"/>
  <c r="CM61" i="2"/>
  <c r="CN61" i="2"/>
  <c r="CR61" i="2"/>
  <c r="CS61" i="2"/>
  <c r="CL62" i="2"/>
  <c r="CO62" i="2" s="1"/>
  <c r="CQ62" i="2" s="1"/>
  <c r="CM62" i="2"/>
  <c r="CN62" i="2"/>
  <c r="CR62" i="2"/>
  <c r="CS62" i="2"/>
  <c r="CV62" i="2"/>
  <c r="CT62" i="2" s="1"/>
  <c r="CL63" i="2"/>
  <c r="CM63" i="2"/>
  <c r="CN63" i="2"/>
  <c r="CO63" i="2"/>
  <c r="CQ63" i="2" s="1"/>
  <c r="CR63" i="2"/>
  <c r="CS63" i="2"/>
  <c r="CT63" i="2"/>
  <c r="CV63" i="2"/>
  <c r="CL64" i="2"/>
  <c r="CM64" i="2"/>
  <c r="CN64" i="2"/>
  <c r="CO64" i="2"/>
  <c r="CQ64" i="2" s="1"/>
  <c r="CR64" i="2"/>
  <c r="CS64" i="2"/>
  <c r="CT64" i="2"/>
  <c r="CV64" i="2"/>
  <c r="CL65" i="2"/>
  <c r="CO65" i="2" s="1"/>
  <c r="CQ65" i="2" s="1"/>
  <c r="CM65" i="2"/>
  <c r="CN65" i="2"/>
  <c r="CR65" i="2"/>
  <c r="CS65" i="2"/>
  <c r="CL66" i="2"/>
  <c r="CO66" i="2" s="1"/>
  <c r="CQ66" i="2" s="1"/>
  <c r="CM66" i="2"/>
  <c r="CN66" i="2"/>
  <c r="CR66" i="2"/>
  <c r="CS66" i="2"/>
  <c r="CV66" i="2"/>
  <c r="CT66" i="2" s="1"/>
  <c r="CL67" i="2"/>
  <c r="CM67" i="2"/>
  <c r="CN67" i="2"/>
  <c r="CO67" i="2"/>
  <c r="CQ67" i="2" s="1"/>
  <c r="CR67" i="2"/>
  <c r="CS67" i="2"/>
  <c r="CT67" i="2"/>
  <c r="CV67" i="2"/>
  <c r="CL68" i="2"/>
  <c r="CM68" i="2"/>
  <c r="CN68" i="2"/>
  <c r="CO68" i="2"/>
  <c r="CQ68" i="2" s="1"/>
  <c r="CR68" i="2"/>
  <c r="CS68" i="2"/>
  <c r="CT68" i="2"/>
  <c r="CV68" i="2"/>
  <c r="CL69" i="2"/>
  <c r="CO69" i="2" s="1"/>
  <c r="CQ69" i="2" s="1"/>
  <c r="CM69" i="2"/>
  <c r="CN69" i="2"/>
  <c r="CR69" i="2"/>
  <c r="CS69" i="2"/>
  <c r="CL70" i="2"/>
  <c r="CO70" i="2" s="1"/>
  <c r="CQ70" i="2" s="1"/>
  <c r="CM70" i="2"/>
  <c r="CN70" i="2"/>
  <c r="CR70" i="2"/>
  <c r="CS70" i="2"/>
  <c r="CV70" i="2"/>
  <c r="CT70" i="2" s="1"/>
  <c r="CL71" i="2"/>
  <c r="CM71" i="2"/>
  <c r="CN71" i="2"/>
  <c r="CO71" i="2"/>
  <c r="CQ71" i="2" s="1"/>
  <c r="CR71" i="2"/>
  <c r="CS71" i="2"/>
  <c r="CT71" i="2"/>
  <c r="CV71" i="2"/>
  <c r="CL72" i="2"/>
  <c r="CM72" i="2"/>
  <c r="CN72" i="2"/>
  <c r="CO72" i="2"/>
  <c r="CQ72" i="2" s="1"/>
  <c r="CR72" i="2"/>
  <c r="CS72" i="2"/>
  <c r="CT72" i="2"/>
  <c r="CV72" i="2"/>
  <c r="CL73" i="2"/>
  <c r="CO73" i="2" s="1"/>
  <c r="CQ73" i="2" s="1"/>
  <c r="CM73" i="2"/>
  <c r="CN73" i="2"/>
  <c r="CR73" i="2"/>
  <c r="CS73" i="2"/>
  <c r="CL74" i="2"/>
  <c r="CO74" i="2" s="1"/>
  <c r="CQ74" i="2" s="1"/>
  <c r="CM74" i="2"/>
  <c r="CN74" i="2"/>
  <c r="CR74" i="2"/>
  <c r="CS74" i="2"/>
  <c r="CV74" i="2"/>
  <c r="CT74" i="2" s="1"/>
  <c r="CL75" i="2"/>
  <c r="CM75" i="2"/>
  <c r="CN75" i="2"/>
  <c r="CO75" i="2"/>
  <c r="CQ75" i="2" s="1"/>
  <c r="CR75" i="2"/>
  <c r="CS75" i="2"/>
  <c r="CT75" i="2"/>
  <c r="CV75" i="2"/>
  <c r="CL76" i="2"/>
  <c r="CM76" i="2"/>
  <c r="CN76" i="2"/>
  <c r="CO76" i="2"/>
  <c r="CQ76" i="2" s="1"/>
  <c r="CR76" i="2"/>
  <c r="CS76" i="2"/>
  <c r="CT76" i="2"/>
  <c r="CV76" i="2"/>
  <c r="CL77" i="2"/>
  <c r="CO77" i="2" s="1"/>
  <c r="CQ77" i="2" s="1"/>
  <c r="CM77" i="2"/>
  <c r="CN77" i="2"/>
  <c r="CR77" i="2"/>
  <c r="CS77" i="2"/>
  <c r="CL78" i="2"/>
  <c r="CO78" i="2" s="1"/>
  <c r="CQ78" i="2" s="1"/>
  <c r="CM78" i="2"/>
  <c r="CN78" i="2"/>
  <c r="CR78" i="2"/>
  <c r="CS78" i="2"/>
  <c r="CV78" i="2"/>
  <c r="CT78" i="2" s="1"/>
  <c r="CL79" i="2"/>
  <c r="CM79" i="2"/>
  <c r="CN79" i="2"/>
  <c r="CO79" i="2"/>
  <c r="CQ79" i="2" s="1"/>
  <c r="CR79" i="2"/>
  <c r="CS79" i="2"/>
  <c r="CT79" i="2"/>
  <c r="CV79" i="2"/>
  <c r="CL80" i="2"/>
  <c r="CM80" i="2"/>
  <c r="CN80" i="2"/>
  <c r="CO80" i="2"/>
  <c r="CQ80" i="2" s="1"/>
  <c r="CR80" i="2"/>
  <c r="CS80" i="2"/>
  <c r="CT80" i="2"/>
  <c r="CV80" i="2"/>
  <c r="CL81" i="2"/>
  <c r="CO81" i="2" s="1"/>
  <c r="CQ81" i="2" s="1"/>
  <c r="CM81" i="2"/>
  <c r="CN81" i="2"/>
  <c r="CR81" i="2"/>
  <c r="CS81" i="2"/>
  <c r="CL82" i="2"/>
  <c r="CO82" i="2" s="1"/>
  <c r="CQ82" i="2" s="1"/>
  <c r="CM82" i="2"/>
  <c r="CN82" i="2"/>
  <c r="CR82" i="2"/>
  <c r="CS82" i="2"/>
  <c r="CV82" i="2"/>
  <c r="CT82" i="2" s="1"/>
  <c r="CL83" i="2"/>
  <c r="CM83" i="2"/>
  <c r="CN83" i="2"/>
  <c r="CO83" i="2"/>
  <c r="CQ83" i="2" s="1"/>
  <c r="CR83" i="2"/>
  <c r="CS83" i="2"/>
  <c r="CT83" i="2"/>
  <c r="CV83" i="2"/>
  <c r="CL84" i="2"/>
  <c r="CM84" i="2"/>
  <c r="CN84" i="2"/>
  <c r="CO84" i="2"/>
  <c r="CQ84" i="2" s="1"/>
  <c r="CR84" i="2"/>
  <c r="CS84" i="2"/>
  <c r="CV84" i="2"/>
  <c r="CT84" i="2" s="1"/>
  <c r="CL85" i="2"/>
  <c r="CO85" i="2" s="1"/>
  <c r="CQ85" i="2" s="1"/>
  <c r="CM85" i="2"/>
  <c r="CN85" i="2"/>
  <c r="CR85" i="2"/>
  <c r="CS85" i="2"/>
  <c r="CL86" i="2"/>
  <c r="CO86" i="2" s="1"/>
  <c r="CQ86" i="2" s="1"/>
  <c r="CM86" i="2"/>
  <c r="CN86" i="2"/>
  <c r="CR86" i="2"/>
  <c r="CS86" i="2"/>
  <c r="CV86" i="2"/>
  <c r="CT86" i="2" s="1"/>
  <c r="CL87" i="2"/>
  <c r="CM87" i="2"/>
  <c r="CN87" i="2"/>
  <c r="CO87" i="2"/>
  <c r="CQ87" i="2" s="1"/>
  <c r="CR87" i="2"/>
  <c r="CS87" i="2"/>
  <c r="CT87" i="2"/>
  <c r="CV87" i="2"/>
  <c r="CL88" i="2"/>
  <c r="CO88" i="2" s="1"/>
  <c r="CQ88" i="2" s="1"/>
  <c r="CM88" i="2"/>
  <c r="CN88" i="2"/>
  <c r="CR88" i="2"/>
  <c r="CS88" i="2"/>
  <c r="CV88" i="2"/>
  <c r="CT88" i="2" s="1"/>
  <c r="CL89" i="2"/>
  <c r="CO89" i="2" s="1"/>
  <c r="CM89" i="2"/>
  <c r="CN89" i="2"/>
  <c r="CQ89" i="2"/>
  <c r="CR89" i="2"/>
  <c r="CS89" i="2"/>
  <c r="CV89" i="2"/>
  <c r="CT89" i="2" s="1"/>
  <c r="CL90" i="2"/>
  <c r="CO90" i="2" s="1"/>
  <c r="CQ90" i="2" s="1"/>
  <c r="CM90" i="2"/>
  <c r="CN90" i="2"/>
  <c r="CR90" i="2"/>
  <c r="CS90" i="2"/>
  <c r="CV90" i="2"/>
  <c r="CT90" i="2" s="1"/>
  <c r="CL91" i="2"/>
  <c r="CM91" i="2"/>
  <c r="CN91" i="2"/>
  <c r="CO91" i="2"/>
  <c r="CQ91" i="2" s="1"/>
  <c r="CR91" i="2"/>
  <c r="CS91" i="2"/>
  <c r="CT91" i="2"/>
  <c r="CV91" i="2"/>
  <c r="CL92" i="2"/>
  <c r="CO92" i="2" s="1"/>
  <c r="CQ92" i="2" s="1"/>
  <c r="CM92" i="2"/>
  <c r="CN92" i="2"/>
  <c r="CR92" i="2"/>
  <c r="CS92" i="2"/>
  <c r="CV92" i="2"/>
  <c r="CT92" i="2" s="1"/>
  <c r="CL93" i="2"/>
  <c r="CO93" i="2" s="1"/>
  <c r="CQ93" i="2" s="1"/>
  <c r="CM93" i="2"/>
  <c r="CN93" i="2"/>
  <c r="CR93" i="2"/>
  <c r="CS93" i="2"/>
  <c r="CL94" i="2"/>
  <c r="CO94" i="2" s="1"/>
  <c r="CQ94" i="2" s="1"/>
  <c r="CM94" i="2"/>
  <c r="CN94" i="2"/>
  <c r="CR94" i="2"/>
  <c r="CS94" i="2"/>
  <c r="CV94" i="2"/>
  <c r="CT94" i="2" s="1"/>
  <c r="CL95" i="2"/>
  <c r="CM95" i="2"/>
  <c r="CN95" i="2"/>
  <c r="CO95" i="2"/>
  <c r="CQ95" i="2" s="1"/>
  <c r="CR95" i="2"/>
  <c r="CS95" i="2"/>
  <c r="CT95" i="2"/>
  <c r="CV95" i="2"/>
  <c r="CL96" i="2"/>
  <c r="CO96" i="2" s="1"/>
  <c r="CM96" i="2"/>
  <c r="CN96" i="2"/>
  <c r="CR96" i="2"/>
  <c r="CS96" i="2"/>
  <c r="CL97" i="2"/>
  <c r="CO97" i="2" s="1"/>
  <c r="CM97" i="2"/>
  <c r="CN97" i="2"/>
  <c r="CQ97" i="2"/>
  <c r="CR97" i="2"/>
  <c r="CS97" i="2"/>
  <c r="CV97" i="2"/>
  <c r="CT97" i="2" s="1"/>
  <c r="CL98" i="2"/>
  <c r="CO98" i="2" s="1"/>
  <c r="CQ98" i="2" s="1"/>
  <c r="CM98" i="2"/>
  <c r="CN98" i="2"/>
  <c r="CR98" i="2"/>
  <c r="CS98" i="2"/>
  <c r="CV98" i="2"/>
  <c r="CT98" i="2" s="1"/>
  <c r="CL99" i="2"/>
  <c r="CM99" i="2"/>
  <c r="CN99" i="2"/>
  <c r="CO99" i="2"/>
  <c r="CQ99" i="2" s="1"/>
  <c r="CR99" i="2"/>
  <c r="CS99" i="2"/>
  <c r="CT99" i="2"/>
  <c r="CV99" i="2"/>
  <c r="CL100" i="2"/>
  <c r="CO100" i="2" s="1"/>
  <c r="CQ100" i="2" s="1"/>
  <c r="CM100" i="2"/>
  <c r="CN100" i="2"/>
  <c r="CR100" i="2"/>
  <c r="CS100" i="2"/>
  <c r="CV100" i="2"/>
  <c r="CT100" i="2" s="1"/>
  <c r="CL101" i="2"/>
  <c r="CO101" i="2" s="1"/>
  <c r="CQ101" i="2" s="1"/>
  <c r="CM101" i="2"/>
  <c r="CN101" i="2"/>
  <c r="CR101" i="2"/>
  <c r="CS101" i="2"/>
  <c r="CL102" i="2"/>
  <c r="CO102" i="2" s="1"/>
  <c r="CQ102" i="2" s="1"/>
  <c r="CM102" i="2"/>
  <c r="CN102" i="2"/>
  <c r="CR102" i="2"/>
  <c r="CS102" i="2"/>
  <c r="CV102" i="2"/>
  <c r="CT102" i="2" s="1"/>
  <c r="CL103" i="2"/>
  <c r="CM103" i="2"/>
  <c r="CN103" i="2"/>
  <c r="CO103" i="2"/>
  <c r="CQ103" i="2" s="1"/>
  <c r="CR103" i="2"/>
  <c r="CS103" i="2"/>
  <c r="CT103" i="2"/>
  <c r="CV103" i="2"/>
  <c r="CL104" i="2"/>
  <c r="CO104" i="2" s="1"/>
  <c r="CQ104" i="2" s="1"/>
  <c r="CM104" i="2"/>
  <c r="CN104" i="2"/>
  <c r="CR104" i="2"/>
  <c r="CS104" i="2"/>
  <c r="CV104" i="2"/>
  <c r="CT104" i="2" s="1"/>
  <c r="CL105" i="2"/>
  <c r="CO105" i="2" s="1"/>
  <c r="CM105" i="2"/>
  <c r="CN105" i="2"/>
  <c r="CQ105" i="2"/>
  <c r="CR105" i="2"/>
  <c r="CS105" i="2"/>
  <c r="CV105" i="2"/>
  <c r="CT105" i="2" s="1"/>
  <c r="CL106" i="2"/>
  <c r="CO106" i="2" s="1"/>
  <c r="CQ106" i="2" s="1"/>
  <c r="CM106" i="2"/>
  <c r="CN106" i="2"/>
  <c r="CR106" i="2"/>
  <c r="CS106" i="2"/>
  <c r="CV106" i="2"/>
  <c r="CT106" i="2" s="1"/>
  <c r="CL107" i="2"/>
  <c r="CM107" i="2"/>
  <c r="CN107" i="2"/>
  <c r="CO107" i="2"/>
  <c r="CQ107" i="2" s="1"/>
  <c r="CR107" i="2"/>
  <c r="CS107" i="2"/>
  <c r="CT107" i="2"/>
  <c r="CV107" i="2"/>
  <c r="CL9" i="2"/>
  <c r="CM9" i="2"/>
  <c r="CN9" i="2"/>
  <c r="CO9" i="2"/>
  <c r="CQ9" i="2" s="1"/>
  <c r="CR9" i="2"/>
  <c r="CS9" i="2"/>
  <c r="CT9" i="2"/>
  <c r="CV9" i="2"/>
  <c r="CV10" i="2"/>
  <c r="CT10" i="2" s="1"/>
  <c r="CN10" i="2"/>
  <c r="CM10" i="2"/>
  <c r="CL10" i="2"/>
  <c r="CO10" i="2" s="1"/>
  <c r="CQ10" i="2" s="1"/>
  <c r="CS10" i="2"/>
  <c r="CR10" i="2"/>
  <c r="H28" i="4"/>
  <c r="F31" i="4"/>
  <c r="G29" i="4"/>
  <c r="G30" i="4"/>
  <c r="H30" i="4"/>
  <c r="F30" i="4"/>
  <c r="F29" i="4"/>
  <c r="H29" i="4"/>
  <c r="H31" i="4"/>
  <c r="G31" i="4"/>
  <c r="F28" i="4"/>
  <c r="G28" i="4"/>
  <c r="D30" i="4"/>
  <c r="C31" i="4"/>
  <c r="C29" i="4"/>
  <c r="D29" i="4"/>
  <c r="B30" i="4"/>
  <c r="B28" i="4"/>
  <c r="D31" i="4"/>
  <c r="C30" i="4"/>
  <c r="D28" i="4"/>
  <c r="B29" i="4"/>
  <c r="C28" i="4"/>
  <c r="B31" i="4"/>
  <c r="AU269" i="4" l="1"/>
  <c r="AU272" i="4"/>
  <c r="AU271" i="4"/>
  <c r="AU270" i="4"/>
  <c r="AT272" i="4"/>
  <c r="AT270" i="4"/>
  <c r="AT271" i="4"/>
  <c r="AT269" i="4"/>
  <c r="AR269" i="4"/>
  <c r="AR270" i="4"/>
  <c r="AR271" i="4"/>
  <c r="AR272" i="4"/>
  <c r="AC272" i="4"/>
  <c r="AC270" i="4"/>
  <c r="AC269" i="4"/>
  <c r="AC271" i="4"/>
  <c r="AD269" i="4"/>
  <c r="AD272" i="4"/>
  <c r="AD270" i="4"/>
  <c r="AD271" i="4"/>
  <c r="AE269" i="4"/>
  <c r="AE271" i="4"/>
  <c r="AE270" i="4"/>
  <c r="AE272" i="4"/>
  <c r="CQ96" i="2"/>
  <c r="CV96" i="2"/>
  <c r="CV11" i="2"/>
  <c r="CT11" i="2" s="1"/>
  <c r="CV81" i="2"/>
  <c r="CT81" i="2" s="1"/>
  <c r="CV77" i="2"/>
  <c r="CT77" i="2" s="1"/>
  <c r="CV73" i="2"/>
  <c r="CT73" i="2" s="1"/>
  <c r="CV69" i="2"/>
  <c r="CT69" i="2" s="1"/>
  <c r="CV65" i="2"/>
  <c r="CT65" i="2" s="1"/>
  <c r="CV61" i="2"/>
  <c r="CT61" i="2" s="1"/>
  <c r="CV57" i="2"/>
  <c r="CT57" i="2" s="1"/>
  <c r="CV53" i="2"/>
  <c r="CT53" i="2" s="1"/>
  <c r="CV49" i="2"/>
  <c r="CT49" i="2" s="1"/>
  <c r="CV45" i="2"/>
  <c r="CT45" i="2" s="1"/>
  <c r="CV101" i="2"/>
  <c r="CT101" i="2" s="1"/>
  <c r="CV93" i="2"/>
  <c r="CT93" i="2" s="1"/>
  <c r="CV85" i="2"/>
  <c r="CT85" i="2" s="1"/>
  <c r="CV33" i="2"/>
  <c r="CT33" i="2" s="1"/>
  <c r="CV29" i="2"/>
  <c r="CT29" i="2" s="1"/>
  <c r="CO37" i="2"/>
  <c r="CQ37" i="2" s="1"/>
  <c r="CO25" i="2"/>
  <c r="CQ25" i="2" s="1"/>
  <c r="CO21" i="2"/>
  <c r="CQ21" i="2" s="1"/>
  <c r="CO17" i="2"/>
  <c r="CQ17" i="2" s="1"/>
  <c r="O3" i="2"/>
  <c r="N3" i="2"/>
  <c r="M3" i="2"/>
  <c r="L3" i="2"/>
  <c r="G3" i="2"/>
  <c r="F3" i="2"/>
  <c r="E3" i="2"/>
  <c r="D3" i="2"/>
  <c r="C14" i="4"/>
  <c r="K3" i="2"/>
  <c r="J3" i="2"/>
  <c r="B3" i="2"/>
  <c r="AJ96" i="2" l="1"/>
  <c r="CT96" i="2"/>
  <c r="AQ96" i="2" l="1"/>
  <c r="I59" i="3"/>
  <c r="L11" i="3" l="1"/>
  <c r="L10" i="3"/>
  <c r="I11" i="3"/>
  <c r="I10" i="3"/>
  <c r="BX10" i="2" l="1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9" i="2"/>
  <c r="CJ10" i="2"/>
  <c r="CJ11" i="2"/>
  <c r="CJ12" i="2"/>
  <c r="C60" i="3" l="1"/>
  <c r="C59" i="3"/>
  <c r="X82" i="2"/>
  <c r="AE82" i="2"/>
  <c r="R97" i="2"/>
  <c r="Y97" i="2"/>
  <c r="R98" i="2"/>
  <c r="Y98" i="2"/>
  <c r="R99" i="2"/>
  <c r="Y99" i="2"/>
  <c r="R100" i="2"/>
  <c r="Y100" i="2"/>
  <c r="X58" i="2"/>
  <c r="AE58" i="2"/>
  <c r="X61" i="2"/>
  <c r="AE61" i="2"/>
  <c r="X62" i="2"/>
  <c r="AE62" i="2"/>
  <c r="R73" i="2"/>
  <c r="Y73" i="2"/>
  <c r="R74" i="2"/>
  <c r="Y74" i="2"/>
  <c r="R75" i="2"/>
  <c r="Y75" i="2"/>
  <c r="R76" i="2"/>
  <c r="Y76" i="2"/>
  <c r="X34" i="2"/>
  <c r="AE34" i="2"/>
  <c r="R49" i="2"/>
  <c r="Y49" i="2"/>
  <c r="R50" i="2"/>
  <c r="Y50" i="2"/>
  <c r="R51" i="2"/>
  <c r="Y51" i="2"/>
  <c r="R52" i="2"/>
  <c r="Y52" i="2"/>
  <c r="M51" i="7" l="1"/>
  <c r="H51" i="7"/>
  <c r="M49" i="7"/>
  <c r="H49" i="7"/>
  <c r="M47" i="7"/>
  <c r="H47" i="7"/>
  <c r="X59" i="3" l="1"/>
  <c r="X56" i="3"/>
  <c r="A45" i="8"/>
  <c r="A44" i="8"/>
  <c r="CH30" i="2" l="1"/>
  <c r="CH31" i="2"/>
  <c r="CH57" i="2"/>
  <c r="CH58" i="2"/>
  <c r="CH61" i="2"/>
  <c r="CH62" i="2"/>
  <c r="CH66" i="2"/>
  <c r="CH67" i="2"/>
  <c r="CH71" i="2"/>
  <c r="CH72" i="2"/>
  <c r="CH77" i="2"/>
  <c r="CH78" i="2"/>
  <c r="CH89" i="2"/>
  <c r="CH90" i="2"/>
  <c r="CH91" i="2"/>
  <c r="CH92" i="2"/>
  <c r="CH93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9" i="2"/>
  <c r="Y1" i="3" l="1"/>
  <c r="Y1" i="8"/>
  <c r="M4" i="8"/>
  <c r="M4" i="1"/>
  <c r="L4" i="8"/>
  <c r="L3" i="8"/>
  <c r="L2" i="8"/>
  <c r="L1" i="8"/>
  <c r="H7" i="8"/>
  <c r="G7" i="8"/>
  <c r="G6" i="8"/>
  <c r="G5" i="8"/>
  <c r="G4" i="8"/>
  <c r="G3" i="8"/>
  <c r="G2" i="8"/>
  <c r="G1" i="8"/>
  <c r="H7" i="1"/>
  <c r="L2" i="1"/>
  <c r="L3" i="1"/>
  <c r="L4" i="1"/>
  <c r="L1" i="1"/>
  <c r="G3" i="1"/>
  <c r="G4" i="1"/>
  <c r="G5" i="1"/>
  <c r="G6" i="1"/>
  <c r="G7" i="1"/>
  <c r="G2" i="1"/>
  <c r="G1" i="1"/>
  <c r="Y1" i="1"/>
  <c r="W17" i="8" l="1"/>
  <c r="T18" i="8"/>
  <c r="V18" i="8"/>
  <c r="X18" i="8"/>
  <c r="AD15" i="8"/>
  <c r="Q15" i="7"/>
  <c r="L9" i="3"/>
  <c r="AA15" i="7"/>
  <c r="O15" i="7"/>
  <c r="W15" i="7" l="1"/>
  <c r="X15" i="8"/>
  <c r="U15" i="7"/>
  <c r="V15" i="8"/>
  <c r="Q15" i="8"/>
  <c r="O15" i="8"/>
  <c r="AC15" i="7"/>
  <c r="I13" i="3"/>
  <c r="AB15" i="8"/>
  <c r="L13" i="3"/>
  <c r="M51" i="8" l="1"/>
  <c r="H51" i="8"/>
  <c r="M49" i="8"/>
  <c r="H49" i="8"/>
  <c r="M47" i="8"/>
  <c r="H47" i="8"/>
  <c r="P40" i="8"/>
  <c r="B40" i="8"/>
  <c r="A40" i="8"/>
  <c r="P39" i="8"/>
  <c r="B39" i="8"/>
  <c r="A39" i="8"/>
  <c r="P38" i="8"/>
  <c r="B38" i="8"/>
  <c r="A38" i="8"/>
  <c r="P37" i="8"/>
  <c r="B37" i="8"/>
  <c r="A37" i="8"/>
  <c r="K18" i="8"/>
  <c r="I18" i="8"/>
  <c r="G18" i="8"/>
  <c r="J17" i="8"/>
  <c r="AB13" i="8"/>
  <c r="K13" i="8"/>
  <c r="E13" i="8"/>
  <c r="A13" i="8"/>
  <c r="S7" i="8"/>
  <c r="AD6" i="8"/>
  <c r="Z6" i="8"/>
  <c r="W6" i="8"/>
  <c r="S6" i="8"/>
  <c r="S2" i="8"/>
  <c r="S1" i="8"/>
  <c r="W18" i="7"/>
  <c r="U18" i="7"/>
  <c r="S18" i="7"/>
  <c r="C61" i="3"/>
  <c r="I61" i="3"/>
  <c r="I60" i="3"/>
  <c r="S2" i="1"/>
  <c r="S1" i="1"/>
  <c r="S7" i="1"/>
  <c r="K13" i="1"/>
  <c r="E13" i="1"/>
  <c r="A13" i="1"/>
  <c r="AB13" i="1"/>
  <c r="AD6" i="1"/>
  <c r="Z6" i="1"/>
  <c r="W6" i="1"/>
  <c r="S6" i="1"/>
  <c r="Y7" i="3"/>
  <c r="V7" i="3"/>
  <c r="D5" i="3"/>
  <c r="R4" i="3"/>
  <c r="N4" i="3"/>
  <c r="J4" i="3"/>
  <c r="G4" i="3"/>
  <c r="D4" i="3"/>
  <c r="C13" i="4" l="1"/>
  <c r="BK11" i="2"/>
  <c r="BX11" i="2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W17" i="1"/>
  <c r="J17" i="1"/>
  <c r="A38" i="1"/>
  <c r="B38" i="1"/>
  <c r="A39" i="1"/>
  <c r="B39" i="1"/>
  <c r="A40" i="1"/>
  <c r="B40" i="1"/>
  <c r="P38" i="1"/>
  <c r="P39" i="1"/>
  <c r="P40" i="1"/>
  <c r="P37" i="1"/>
  <c r="A37" i="1"/>
  <c r="B37" i="1"/>
  <c r="BX9" i="2"/>
  <c r="BK9" i="2"/>
  <c r="B7" i="3" l="1"/>
  <c r="N7" i="3"/>
  <c r="A10" i="3"/>
  <c r="P11" i="8"/>
  <c r="K1" i="2"/>
  <c r="S20" i="8"/>
  <c r="C37" i="3"/>
  <c r="S20" i="1"/>
  <c r="B11" i="8"/>
  <c r="C15" i="3"/>
  <c r="C20" i="1"/>
  <c r="C20" i="8"/>
  <c r="B11" i="1"/>
  <c r="P11" i="1"/>
  <c r="Y7" i="2"/>
  <c r="C1" i="2"/>
  <c r="B12" i="2" s="1"/>
  <c r="R7" i="2"/>
  <c r="B46" i="2" l="1"/>
  <c r="CH46" i="2" s="1"/>
  <c r="B76" i="2"/>
  <c r="CH76" i="2" s="1"/>
  <c r="B45" i="2"/>
  <c r="CH45" i="2" s="1"/>
  <c r="B37" i="2"/>
  <c r="CH37" i="2" s="1"/>
  <c r="B33" i="2"/>
  <c r="CH33" i="2" s="1"/>
  <c r="B79" i="2"/>
  <c r="CH79" i="2" s="1"/>
  <c r="B51" i="2"/>
  <c r="CH51" i="2" s="1"/>
  <c r="B83" i="2"/>
  <c r="CH83" i="2" s="1"/>
  <c r="B73" i="2"/>
  <c r="CH73" i="2" s="1"/>
  <c r="B55" i="2"/>
  <c r="CH55" i="2" s="1"/>
  <c r="B43" i="2"/>
  <c r="CH43" i="2" s="1"/>
  <c r="B38" i="2"/>
  <c r="CH38" i="2" s="1"/>
  <c r="B32" i="2"/>
  <c r="CH32" i="2" s="1"/>
  <c r="B59" i="2"/>
  <c r="CH59" i="2" s="1"/>
  <c r="B87" i="2"/>
  <c r="CH87" i="2" s="1"/>
  <c r="B53" i="2"/>
  <c r="CH53" i="2" s="1"/>
  <c r="B42" i="2"/>
  <c r="CH42" i="2" s="1"/>
  <c r="BU12" i="2"/>
  <c r="BU9" i="2"/>
  <c r="B85" i="2"/>
  <c r="CH85" i="2" s="1"/>
  <c r="B69" i="2"/>
  <c r="CH69" i="2" s="1"/>
  <c r="B81" i="2"/>
  <c r="CH81" i="2" s="1"/>
  <c r="B63" i="2"/>
  <c r="CH63" i="2" s="1"/>
  <c r="B48" i="2"/>
  <c r="CH48" i="2" s="1"/>
  <c r="B36" i="2"/>
  <c r="CH36" i="2" s="1"/>
  <c r="B86" i="2"/>
  <c r="CH86" i="2" s="1"/>
  <c r="B82" i="2"/>
  <c r="CH82" i="2" s="1"/>
  <c r="B68" i="2"/>
  <c r="CH68" i="2" s="1"/>
  <c r="B60" i="2"/>
  <c r="CH60" i="2" s="1"/>
  <c r="B54" i="2"/>
  <c r="CH54" i="2" s="1"/>
  <c r="B50" i="2"/>
  <c r="CH50" i="2" s="1"/>
  <c r="B41" i="2"/>
  <c r="CH41" i="2" s="1"/>
  <c r="B16" i="2"/>
  <c r="BU16" i="2" s="1"/>
  <c r="B84" i="2"/>
  <c r="CH84" i="2" s="1"/>
  <c r="B65" i="2"/>
  <c r="CH65" i="2" s="1"/>
  <c r="B56" i="2"/>
  <c r="CH56" i="2" s="1"/>
  <c r="B44" i="2"/>
  <c r="CH44" i="2" s="1"/>
  <c r="B39" i="2"/>
  <c r="CH39" i="2" s="1"/>
  <c r="B34" i="2"/>
  <c r="CH34" i="2" s="1"/>
  <c r="B88" i="2"/>
  <c r="CH88" i="2" s="1"/>
  <c r="B64" i="2"/>
  <c r="CH64" i="2" s="1"/>
  <c r="B49" i="2"/>
  <c r="CH49" i="2" s="1"/>
  <c r="B74" i="2"/>
  <c r="CH74" i="2" s="1"/>
  <c r="B80" i="2"/>
  <c r="CH80" i="2" s="1"/>
  <c r="B47" i="2"/>
  <c r="CH47" i="2" s="1"/>
  <c r="B35" i="2"/>
  <c r="CH35" i="2" s="1"/>
  <c r="B70" i="2"/>
  <c r="CH70" i="2" s="1"/>
  <c r="B52" i="2"/>
  <c r="CH52" i="2" s="1"/>
  <c r="B40" i="2"/>
  <c r="CH40" i="2" s="1"/>
  <c r="B11" i="2"/>
  <c r="B24" i="2"/>
  <c r="B14" i="2"/>
  <c r="B22" i="2"/>
  <c r="BU22" i="2" s="1"/>
  <c r="B28" i="2"/>
  <c r="CH28" i="2" s="1"/>
  <c r="B20" i="2"/>
  <c r="B18" i="2"/>
  <c r="B26" i="2"/>
  <c r="CH26" i="2" s="1"/>
  <c r="B29" i="2"/>
  <c r="CH29" i="2" s="1"/>
  <c r="B25" i="2"/>
  <c r="B21" i="2"/>
  <c r="B15" i="2"/>
  <c r="B27" i="2"/>
  <c r="CH27" i="2" s="1"/>
  <c r="B23" i="2"/>
  <c r="B19" i="2"/>
  <c r="B17" i="2"/>
  <c r="B13" i="2"/>
  <c r="CH75" i="2"/>
  <c r="BZ9" i="2"/>
  <c r="BY9" i="2"/>
  <c r="CK9" i="2"/>
  <c r="CD9" i="2"/>
  <c r="CE9" i="2"/>
  <c r="CG9" i="2"/>
  <c r="BQ9" i="2"/>
  <c r="CC9" i="2"/>
  <c r="BW9" i="2"/>
  <c r="BL9" i="2"/>
  <c r="BN9" i="2"/>
  <c r="BV9" i="2"/>
  <c r="BR9" i="2" s="1"/>
  <c r="BJ9" i="2"/>
  <c r="BP9" i="2"/>
  <c r="M9" i="2" l="1"/>
  <c r="L9" i="2"/>
  <c r="CH16" i="2"/>
  <c r="CH22" i="2"/>
  <c r="CH12" i="2"/>
  <c r="CH17" i="2"/>
  <c r="BU17" i="2"/>
  <c r="CH15" i="2"/>
  <c r="BU15" i="2"/>
  <c r="BT15" i="2" s="1"/>
  <c r="CH14" i="2"/>
  <c r="BU14" i="2"/>
  <c r="CH21" i="2"/>
  <c r="BU21" i="2"/>
  <c r="CH24" i="2"/>
  <c r="BU24" i="2"/>
  <c r="CH23" i="2"/>
  <c r="BU23" i="2"/>
  <c r="CH25" i="2"/>
  <c r="BU25" i="2"/>
  <c r="CH18" i="2"/>
  <c r="BU18" i="2"/>
  <c r="CH11" i="2"/>
  <c r="BU11" i="2"/>
  <c r="AS9" i="2"/>
  <c r="AU9" i="2"/>
  <c r="CH19" i="2"/>
  <c r="BU19" i="2"/>
  <c r="CH13" i="2"/>
  <c r="BU13" i="2"/>
  <c r="CH20" i="2"/>
  <c r="BU20" i="2"/>
  <c r="CH10" i="2"/>
  <c r="BU10" i="2"/>
  <c r="BT10" i="2" s="1"/>
  <c r="CC15" i="2"/>
  <c r="AI15" i="2" s="1"/>
  <c r="BV10" i="2"/>
  <c r="BR10" i="2" s="1"/>
  <c r="BV15" i="2"/>
  <c r="BR15" i="2" s="1"/>
  <c r="CD15" i="2"/>
  <c r="BN15" i="2"/>
  <c r="BP15" i="2"/>
  <c r="CC10" i="2"/>
  <c r="AI10" i="2" s="1"/>
  <c r="BW10" i="2"/>
  <c r="BS10" i="2" s="1"/>
  <c r="BN10" i="2"/>
  <c r="BJ10" i="2"/>
  <c r="BM10" i="2" s="1"/>
  <c r="CK15" i="2"/>
  <c r="BQ15" i="2"/>
  <c r="BQ10" i="2"/>
  <c r="BW15" i="2"/>
  <c r="BS15" i="2" s="1"/>
  <c r="CG15" i="2"/>
  <c r="BY10" i="2"/>
  <c r="CB10" i="2" s="1"/>
  <c r="BL15" i="2"/>
  <c r="CE15" i="2"/>
  <c r="BZ15" i="2"/>
  <c r="CA15" i="2" s="1"/>
  <c r="BZ10" i="2"/>
  <c r="CA10" i="2" s="1"/>
  <c r="BY15" i="2"/>
  <c r="CB15" i="2" s="1"/>
  <c r="BJ15" i="2"/>
  <c r="BM15" i="2" s="1"/>
  <c r="BP10" i="2"/>
  <c r="BL10" i="2"/>
  <c r="A55" i="3"/>
  <c r="A56" i="3"/>
  <c r="A57" i="3"/>
  <c r="A54" i="3"/>
  <c r="A33" i="3"/>
  <c r="A34" i="3"/>
  <c r="A35" i="3"/>
  <c r="A32" i="3"/>
  <c r="S40" i="8"/>
  <c r="S39" i="8"/>
  <c r="S38" i="8"/>
  <c r="C40" i="8"/>
  <c r="C39" i="8"/>
  <c r="C38" i="8"/>
  <c r="I10" i="2" l="1"/>
  <c r="L15" i="2"/>
  <c r="I15" i="2"/>
  <c r="P10" i="2"/>
  <c r="P15" i="2"/>
  <c r="AO15" i="2"/>
  <c r="M15" i="2"/>
  <c r="AV10" i="2"/>
  <c r="AW10" i="2"/>
  <c r="AX10" i="2"/>
  <c r="AY10" i="2"/>
  <c r="AU15" i="2"/>
  <c r="AS15" i="2"/>
  <c r="BC15" i="2"/>
  <c r="BD15" i="2"/>
  <c r="BB15" i="2"/>
  <c r="AK15" i="2"/>
  <c r="AX15" i="2"/>
  <c r="AW15" i="2"/>
  <c r="AY15" i="2"/>
  <c r="AN15" i="2"/>
  <c r="AV15" i="2"/>
  <c r="AR15" i="2"/>
  <c r="BA15" i="2"/>
  <c r="AT15" i="2"/>
  <c r="AT10" i="2"/>
  <c r="AR10" i="2"/>
  <c r="S37" i="1"/>
  <c r="S37" i="8"/>
  <c r="C37" i="1"/>
  <c r="C37" i="8"/>
  <c r="BO10" i="2"/>
  <c r="AM10" i="2"/>
  <c r="BO15" i="2"/>
  <c r="AM15" i="2"/>
  <c r="CF15" i="2"/>
  <c r="AP15" i="2" s="1"/>
  <c r="AL15" i="2"/>
  <c r="C39" i="1"/>
  <c r="C34" i="3"/>
  <c r="C57" i="3"/>
  <c r="S40" i="1"/>
  <c r="C56" i="3"/>
  <c r="S39" i="1"/>
  <c r="C40" i="1"/>
  <c r="C35" i="3"/>
  <c r="C33" i="3"/>
  <c r="C38" i="1"/>
  <c r="S38" i="1"/>
  <c r="C55" i="3"/>
  <c r="C54" i="3"/>
  <c r="C32" i="3"/>
  <c r="AK10" i="2"/>
  <c r="AN10" i="2"/>
  <c r="AL10" i="2"/>
  <c r="AO10" i="2"/>
  <c r="AH15" i="2" l="1"/>
  <c r="BH15" i="2"/>
  <c r="BI15" i="2"/>
  <c r="AH10" i="2"/>
  <c r="BH10" i="2"/>
  <c r="R24" i="1" l="1"/>
  <c r="R26" i="1"/>
  <c r="R25" i="1"/>
  <c r="R30" i="1"/>
  <c r="R27" i="1"/>
  <c r="R28" i="1"/>
  <c r="R22" i="1"/>
  <c r="R31" i="1"/>
  <c r="R29" i="1"/>
  <c r="R23" i="1"/>
  <c r="R21" i="1"/>
  <c r="B45" i="3"/>
  <c r="B43" i="3"/>
  <c r="B44" i="3"/>
  <c r="B48" i="3"/>
  <c r="B47" i="3"/>
  <c r="B46" i="3"/>
  <c r="B40" i="3"/>
  <c r="B39" i="3"/>
  <c r="B41" i="3"/>
  <c r="B42" i="3"/>
  <c r="B38" i="3"/>
  <c r="Y12" i="2"/>
  <c r="Y10" i="2"/>
  <c r="Y15" i="2"/>
  <c r="Y17" i="2"/>
  <c r="Y19" i="2"/>
  <c r="Y16" i="2"/>
  <c r="Y11" i="2"/>
  <c r="Y18" i="2"/>
  <c r="Y13" i="2"/>
  <c r="Y14" i="2"/>
  <c r="Y9" i="2"/>
  <c r="P24" i="8"/>
  <c r="P27" i="8"/>
  <c r="P29" i="8"/>
  <c r="P31" i="8"/>
  <c r="P28" i="8"/>
  <c r="P23" i="8"/>
  <c r="P30" i="8"/>
  <c r="P25" i="8"/>
  <c r="P26" i="8"/>
  <c r="R28" i="8"/>
  <c r="R26" i="8"/>
  <c r="R27" i="8"/>
  <c r="R31" i="8"/>
  <c r="R30" i="8"/>
  <c r="R29" i="8"/>
  <c r="R23" i="8"/>
  <c r="R22" i="8"/>
  <c r="R24" i="8"/>
  <c r="R25" i="8"/>
  <c r="R21" i="8"/>
  <c r="A46" i="3"/>
  <c r="P29" i="1"/>
  <c r="A40" i="3"/>
  <c r="P23" i="1"/>
  <c r="A47" i="3"/>
  <c r="P30" i="1"/>
  <c r="A42" i="3"/>
  <c r="P25" i="1"/>
  <c r="A41" i="3"/>
  <c r="P24" i="1"/>
  <c r="A48" i="3"/>
  <c r="P31" i="1"/>
  <c r="P22" i="8"/>
  <c r="A39" i="3"/>
  <c r="P22" i="1"/>
  <c r="A44" i="3"/>
  <c r="P27" i="1"/>
  <c r="A45" i="3"/>
  <c r="P28" i="1"/>
  <c r="A43" i="3"/>
  <c r="P26" i="1"/>
  <c r="P21" i="1"/>
  <c r="P21" i="8"/>
  <c r="A38" i="3"/>
  <c r="C42" i="3"/>
  <c r="C46" i="3"/>
  <c r="C39" i="3"/>
  <c r="C43" i="3"/>
  <c r="C47" i="3"/>
  <c r="C40" i="3"/>
  <c r="C44" i="3"/>
  <c r="C48" i="3"/>
  <c r="C41" i="3"/>
  <c r="C45" i="3"/>
  <c r="CA9" i="2"/>
  <c r="R33" i="1" l="1"/>
  <c r="R33" i="8"/>
  <c r="B50" i="3"/>
  <c r="B53" i="3"/>
  <c r="R36" i="8"/>
  <c r="R36" i="1"/>
  <c r="B52" i="3"/>
  <c r="R35" i="1"/>
  <c r="R35" i="8"/>
  <c r="R34" i="1"/>
  <c r="R34" i="8"/>
  <c r="B51" i="3"/>
  <c r="Y86" i="2"/>
  <c r="Y88" i="2"/>
  <c r="Y82" i="2"/>
  <c r="Y85" i="2"/>
  <c r="Y84" i="2"/>
  <c r="Y89" i="2"/>
  <c r="Y91" i="2"/>
  <c r="Y90" i="2"/>
  <c r="Y81" i="2"/>
  <c r="Y83" i="2"/>
  <c r="Y87" i="2"/>
  <c r="B34" i="1"/>
  <c r="B25" i="1"/>
  <c r="B28" i="1"/>
  <c r="B24" i="1"/>
  <c r="B27" i="1"/>
  <c r="B26" i="1"/>
  <c r="B23" i="1"/>
  <c r="B22" i="1"/>
  <c r="R32" i="1"/>
  <c r="B21" i="1"/>
  <c r="B49" i="3"/>
  <c r="B18" i="3"/>
  <c r="B21" i="3"/>
  <c r="B17" i="3"/>
  <c r="B22" i="3"/>
  <c r="B29" i="3"/>
  <c r="B20" i="3"/>
  <c r="B19" i="3"/>
  <c r="B23" i="3"/>
  <c r="B16" i="3"/>
  <c r="Y33" i="2"/>
  <c r="Y57" i="2"/>
  <c r="Y39" i="2"/>
  <c r="Y63" i="2"/>
  <c r="Y40" i="2"/>
  <c r="Y64" i="2"/>
  <c r="Y42" i="2"/>
  <c r="Y66" i="2"/>
  <c r="Y41" i="2"/>
  <c r="Y65" i="2"/>
  <c r="Y35" i="2"/>
  <c r="Y59" i="2"/>
  <c r="Y38" i="2"/>
  <c r="Y62" i="2"/>
  <c r="Y34" i="2"/>
  <c r="Y58" i="2"/>
  <c r="Y37" i="2"/>
  <c r="Y61" i="2"/>
  <c r="Y43" i="2"/>
  <c r="Y67" i="2"/>
  <c r="Y36" i="2"/>
  <c r="Y60" i="2"/>
  <c r="R12" i="2"/>
  <c r="R15" i="2"/>
  <c r="R14" i="2"/>
  <c r="R10" i="2"/>
  <c r="R13" i="2"/>
  <c r="R16" i="2"/>
  <c r="R11" i="2"/>
  <c r="R22" i="2"/>
  <c r="R9" i="2"/>
  <c r="Y20" i="2"/>
  <c r="P36" i="8"/>
  <c r="Y24" i="2"/>
  <c r="P33" i="8"/>
  <c r="Y21" i="2"/>
  <c r="P35" i="8"/>
  <c r="Y23" i="2"/>
  <c r="P34" i="8"/>
  <c r="Y22" i="2"/>
  <c r="P32" i="8"/>
  <c r="R32" i="8"/>
  <c r="B23" i="8"/>
  <c r="B26" i="8"/>
  <c r="B22" i="8"/>
  <c r="B27" i="8"/>
  <c r="B34" i="8"/>
  <c r="B25" i="8"/>
  <c r="B24" i="8"/>
  <c r="B28" i="8"/>
  <c r="B21" i="8"/>
  <c r="C53" i="3"/>
  <c r="A53" i="3"/>
  <c r="S36" i="1"/>
  <c r="A51" i="3"/>
  <c r="A52" i="3"/>
  <c r="A49" i="3"/>
  <c r="A50" i="3"/>
  <c r="C51" i="3"/>
  <c r="C50" i="3"/>
  <c r="C49" i="3"/>
  <c r="C52" i="3"/>
  <c r="S36" i="8"/>
  <c r="A28" i="1"/>
  <c r="A23" i="3"/>
  <c r="A28" i="8"/>
  <c r="A22" i="3"/>
  <c r="A27" i="8"/>
  <c r="A27" i="1"/>
  <c r="A21" i="3"/>
  <c r="A26" i="8"/>
  <c r="A26" i="1"/>
  <c r="A25" i="1"/>
  <c r="A20" i="3"/>
  <c r="A25" i="8"/>
  <c r="A24" i="1"/>
  <c r="A19" i="3"/>
  <c r="A24" i="8"/>
  <c r="A18" i="3"/>
  <c r="A23" i="8"/>
  <c r="A23" i="1"/>
  <c r="A22" i="1"/>
  <c r="A17" i="3"/>
  <c r="A22" i="8"/>
  <c r="A21" i="8"/>
  <c r="A16" i="3"/>
  <c r="A21" i="1"/>
  <c r="C38" i="3"/>
  <c r="C23" i="3"/>
  <c r="C22" i="3"/>
  <c r="C19" i="3"/>
  <c r="C18" i="3"/>
  <c r="C17" i="3"/>
  <c r="C21" i="3"/>
  <c r="C20" i="3"/>
  <c r="C16" i="3"/>
  <c r="S35" i="1"/>
  <c r="S35" i="8"/>
  <c r="S31" i="1"/>
  <c r="S31" i="8"/>
  <c r="S34" i="1"/>
  <c r="S34" i="8"/>
  <c r="S32" i="1"/>
  <c r="S32" i="8"/>
  <c r="S28" i="1"/>
  <c r="S28" i="8"/>
  <c r="S29" i="1"/>
  <c r="S29" i="8"/>
  <c r="P34" i="1"/>
  <c r="P32" i="1"/>
  <c r="S30" i="1"/>
  <c r="S30" i="8"/>
  <c r="S33" i="1"/>
  <c r="S33" i="8"/>
  <c r="P35" i="1"/>
  <c r="P33" i="1"/>
  <c r="P36" i="1"/>
  <c r="S27" i="1"/>
  <c r="S27" i="8"/>
  <c r="S22" i="1"/>
  <c r="S22" i="8"/>
  <c r="S23" i="1"/>
  <c r="S23" i="8"/>
  <c r="S26" i="1"/>
  <c r="S26" i="8"/>
  <c r="S24" i="1"/>
  <c r="S24" i="8"/>
  <c r="S25" i="1"/>
  <c r="S25" i="8"/>
  <c r="S21" i="1"/>
  <c r="S21" i="8"/>
  <c r="C28" i="8"/>
  <c r="C27" i="8"/>
  <c r="C24" i="8"/>
  <c r="C23" i="8"/>
  <c r="C22" i="8"/>
  <c r="C26" i="8"/>
  <c r="C25" i="8"/>
  <c r="C21" i="8"/>
  <c r="C28" i="1"/>
  <c r="C27" i="1"/>
  <c r="C24" i="1"/>
  <c r="C23" i="1"/>
  <c r="C22" i="1"/>
  <c r="C26" i="1"/>
  <c r="C25" i="1"/>
  <c r="C21" i="1"/>
  <c r="R84" i="2" l="1"/>
  <c r="R83" i="2"/>
  <c r="R86" i="2"/>
  <c r="R88" i="2"/>
  <c r="R87" i="2"/>
  <c r="R85" i="2"/>
  <c r="R94" i="2"/>
  <c r="R82" i="2"/>
  <c r="R81" i="2"/>
  <c r="Y92" i="2"/>
  <c r="B31" i="1"/>
  <c r="B35" i="1"/>
  <c r="B30" i="1"/>
  <c r="B32" i="1"/>
  <c r="B36" i="1"/>
  <c r="B29" i="1"/>
  <c r="B33" i="1"/>
  <c r="B30" i="3"/>
  <c r="B24" i="3"/>
  <c r="B27" i="3"/>
  <c r="B28" i="3"/>
  <c r="B26" i="3"/>
  <c r="B25" i="3"/>
  <c r="B31" i="3"/>
  <c r="Y70" i="2"/>
  <c r="Y94" i="2"/>
  <c r="Y69" i="2"/>
  <c r="Y93" i="2"/>
  <c r="Y71" i="2"/>
  <c r="Y95" i="2"/>
  <c r="Y72" i="2"/>
  <c r="Y96" i="2"/>
  <c r="R39" i="2"/>
  <c r="R63" i="2"/>
  <c r="R33" i="2"/>
  <c r="R57" i="2"/>
  <c r="R36" i="2"/>
  <c r="R60" i="2"/>
  <c r="R46" i="2"/>
  <c r="R70" i="2"/>
  <c r="R34" i="2"/>
  <c r="R58" i="2"/>
  <c r="Y44" i="2"/>
  <c r="Y68" i="2"/>
  <c r="R40" i="2"/>
  <c r="R64" i="2"/>
  <c r="R37" i="2"/>
  <c r="R61" i="2"/>
  <c r="R35" i="2"/>
  <c r="R59" i="2"/>
  <c r="R38" i="2"/>
  <c r="R62" i="2"/>
  <c r="Y46" i="2"/>
  <c r="Y45" i="2"/>
  <c r="Y47" i="2"/>
  <c r="Y48" i="2"/>
  <c r="R21" i="2"/>
  <c r="R24" i="2"/>
  <c r="S24" i="2" s="1"/>
  <c r="R19" i="2"/>
  <c r="R18" i="2"/>
  <c r="R20" i="2"/>
  <c r="R17" i="2"/>
  <c r="R23" i="2"/>
  <c r="S23" i="2" s="1"/>
  <c r="B35" i="8"/>
  <c r="B29" i="8"/>
  <c r="B32" i="8"/>
  <c r="B33" i="8"/>
  <c r="B31" i="8"/>
  <c r="B30" i="8"/>
  <c r="B36" i="8"/>
  <c r="C30" i="8"/>
  <c r="C25" i="3"/>
  <c r="C30" i="1"/>
  <c r="A29" i="1"/>
  <c r="A24" i="3"/>
  <c r="A29" i="8"/>
  <c r="C26" i="3"/>
  <c r="C31" i="1"/>
  <c r="C31" i="8"/>
  <c r="A30" i="8"/>
  <c r="A30" i="1"/>
  <c r="A25" i="3"/>
  <c r="C29" i="1"/>
  <c r="C29" i="8"/>
  <c r="C24" i="3"/>
  <c r="A31" i="8"/>
  <c r="A26" i="3"/>
  <c r="A31" i="1"/>
  <c r="A33" i="1"/>
  <c r="C29" i="3"/>
  <c r="A27" i="3"/>
  <c r="A30" i="3"/>
  <c r="C35" i="8"/>
  <c r="C33" i="8"/>
  <c r="A29" i="3"/>
  <c r="C27" i="3"/>
  <c r="A33" i="8"/>
  <c r="A32" i="8"/>
  <c r="A35" i="1"/>
  <c r="A35" i="8"/>
  <c r="A28" i="3"/>
  <c r="C34" i="1"/>
  <c r="C34" i="8"/>
  <c r="C32" i="1"/>
  <c r="A32" i="1"/>
  <c r="C35" i="1"/>
  <c r="C32" i="8"/>
  <c r="C30" i="3"/>
  <c r="A34" i="8"/>
  <c r="C28" i="3"/>
  <c r="C31" i="3"/>
  <c r="A36" i="1"/>
  <c r="C33" i="1"/>
  <c r="A34" i="1"/>
  <c r="A31" i="3"/>
  <c r="A36" i="8"/>
  <c r="C36" i="1"/>
  <c r="C36" i="8"/>
  <c r="CB9" i="2"/>
  <c r="AW9" i="2" l="1"/>
  <c r="AX9" i="2"/>
  <c r="AY9" i="2"/>
  <c r="AV9" i="2"/>
  <c r="R90" i="2"/>
  <c r="R95" i="2"/>
  <c r="R91" i="2"/>
  <c r="R89" i="2"/>
  <c r="R96" i="2"/>
  <c r="R92" i="2"/>
  <c r="R93" i="2"/>
  <c r="R42" i="2"/>
  <c r="R66" i="2"/>
  <c r="R43" i="2"/>
  <c r="R67" i="2"/>
  <c r="R41" i="2"/>
  <c r="R65" i="2"/>
  <c r="R48" i="2"/>
  <c r="R72" i="2"/>
  <c r="R47" i="2"/>
  <c r="R71" i="2"/>
  <c r="R44" i="2"/>
  <c r="R68" i="2"/>
  <c r="R45" i="2"/>
  <c r="R69" i="2"/>
  <c r="AN9" i="2"/>
  <c r="AL9" i="2"/>
  <c r="AO9" i="2"/>
  <c r="AI9" i="2"/>
  <c r="O15" i="2"/>
  <c r="J15" i="2"/>
  <c r="J10" i="2"/>
  <c r="BS9" i="2"/>
  <c r="BT9" i="2"/>
  <c r="P9" i="2" s="1"/>
  <c r="BM9" i="2"/>
  <c r="I9" i="2" s="1"/>
  <c r="BB9" i="2" l="1"/>
  <c r="BD9" i="2"/>
  <c r="AT9" i="2"/>
  <c r="BA9" i="2"/>
  <c r="BC9" i="2"/>
  <c r="AR9" i="2"/>
  <c r="V12" i="3"/>
  <c r="U17" i="3"/>
  <c r="P17" i="3"/>
  <c r="O17" i="3"/>
  <c r="P12" i="3"/>
  <c r="S17" i="3"/>
  <c r="R17" i="3"/>
  <c r="V17" i="3"/>
  <c r="O12" i="3"/>
  <c r="J9" i="2"/>
  <c r="O11" i="3"/>
  <c r="R11" i="3" l="1"/>
  <c r="V11" i="3"/>
  <c r="S11" i="3"/>
  <c r="O9" i="2"/>
  <c r="AM9" i="2"/>
  <c r="AK9" i="2"/>
  <c r="CF9" i="2"/>
  <c r="BI9" i="2" s="1"/>
  <c r="N9" i="2" s="1"/>
  <c r="BO9" i="2"/>
  <c r="BH9" i="2" s="1"/>
  <c r="K9" i="2" s="1"/>
  <c r="P11" i="3"/>
  <c r="AH9" i="2" l="1"/>
  <c r="U11" i="3"/>
  <c r="AP9" i="2"/>
  <c r="T11" i="3" l="1"/>
  <c r="K10" i="2"/>
  <c r="CG17" i="2" l="1"/>
  <c r="CE17" i="2"/>
  <c r="CK17" i="2"/>
  <c r="BW17" i="2"/>
  <c r="BS17" i="2" s="1"/>
  <c r="BV17" i="2"/>
  <c r="BR17" i="2" s="1"/>
  <c r="CD17" i="2"/>
  <c r="BT17" i="2"/>
  <c r="BQ17" i="2"/>
  <c r="CC17" i="2"/>
  <c r="AI17" i="2" s="1"/>
  <c r="BN17" i="2"/>
  <c r="BY17" i="2"/>
  <c r="CB17" i="2" s="1"/>
  <c r="BJ17" i="2"/>
  <c r="BM17" i="2" s="1"/>
  <c r="BP17" i="2"/>
  <c r="BZ17" i="2"/>
  <c r="CA17" i="2" s="1"/>
  <c r="BL17" i="2"/>
  <c r="BL18" i="2"/>
  <c r="BY18" i="2"/>
  <c r="CB18" i="2" s="1"/>
  <c r="CG18" i="2"/>
  <c r="CK18" i="2"/>
  <c r="BZ18" i="2"/>
  <c r="CA18" i="2" s="1"/>
  <c r="CC18" i="2"/>
  <c r="BV18" i="2"/>
  <c r="BR18" i="2" s="1"/>
  <c r="CD18" i="2"/>
  <c r="BN18" i="2"/>
  <c r="BJ18" i="2"/>
  <c r="BM18" i="2" s="1"/>
  <c r="CE18" i="2"/>
  <c r="BQ18" i="2"/>
  <c r="BP18" i="2"/>
  <c r="BT18" i="2"/>
  <c r="P18" i="2" s="1"/>
  <c r="BW18" i="2"/>
  <c r="BS18" i="2" s="1"/>
  <c r="Q11" i="3"/>
  <c r="Q12" i="3"/>
  <c r="L18" i="2" l="1"/>
  <c r="R20" i="3" s="1"/>
  <c r="I17" i="2"/>
  <c r="O19" i="3" s="1"/>
  <c r="P17" i="2"/>
  <c r="V19" i="3" s="1"/>
  <c r="AO18" i="2"/>
  <c r="I18" i="2"/>
  <c r="O20" i="3" s="1"/>
  <c r="M17" i="2"/>
  <c r="S19" i="3" s="1"/>
  <c r="M18" i="2"/>
  <c r="S20" i="3" s="1"/>
  <c r="L17" i="2"/>
  <c r="R19" i="3" s="1"/>
  <c r="AV17" i="2"/>
  <c r="AW18" i="2"/>
  <c r="AY18" i="2"/>
  <c r="AX18" i="2"/>
  <c r="AV18" i="2"/>
  <c r="BC17" i="2"/>
  <c r="BD17" i="2"/>
  <c r="BB17" i="2"/>
  <c r="BB18" i="2"/>
  <c r="BA18" i="2"/>
  <c r="BC18" i="2"/>
  <c r="AT18" i="2"/>
  <c r="AR18" i="2"/>
  <c r="BD18" i="2"/>
  <c r="AU18" i="2"/>
  <c r="AS18" i="2"/>
  <c r="AW17" i="2"/>
  <c r="AX17" i="2"/>
  <c r="AY17" i="2"/>
  <c r="AU17" i="2"/>
  <c r="AS17" i="2"/>
  <c r="AR17" i="2"/>
  <c r="BA17" i="2"/>
  <c r="AT17" i="2"/>
  <c r="CF17" i="2"/>
  <c r="AP17" i="2" s="1"/>
  <c r="AM18" i="2"/>
  <c r="BO18" i="2"/>
  <c r="AK18" i="2"/>
  <c r="O17" i="2"/>
  <c r="U19" i="3" s="1"/>
  <c r="AL17" i="2"/>
  <c r="AN17" i="2"/>
  <c r="CF18" i="2"/>
  <c r="BI18" i="2" s="1"/>
  <c r="AM17" i="2"/>
  <c r="AK17" i="2"/>
  <c r="BO17" i="2"/>
  <c r="BH17" i="2" s="1"/>
  <c r="J17" i="2"/>
  <c r="P19" i="3" s="1"/>
  <c r="AO17" i="2"/>
  <c r="V20" i="3"/>
  <c r="O18" i="2"/>
  <c r="AI18" i="2"/>
  <c r="AN18" i="2"/>
  <c r="AL18" i="2"/>
  <c r="J18" i="2"/>
  <c r="AH18" i="2" l="1"/>
  <c r="BH18" i="2"/>
  <c r="BI17" i="2"/>
  <c r="AH17" i="2"/>
  <c r="P20" i="3"/>
  <c r="U20" i="3"/>
  <c r="BY14" i="2"/>
  <c r="CB14" i="2" s="1"/>
  <c r="CD14" i="2"/>
  <c r="CE14" i="2"/>
  <c r="CK14" i="2"/>
  <c r="BQ14" i="2"/>
  <c r="BP14" i="2"/>
  <c r="BT14" i="2"/>
  <c r="P14" i="2" s="1"/>
  <c r="BN14" i="2"/>
  <c r="BV14" i="2"/>
  <c r="BR14" i="2" s="1"/>
  <c r="CG14" i="2"/>
  <c r="BJ14" i="2"/>
  <c r="BM14" i="2" s="1"/>
  <c r="BW14" i="2"/>
  <c r="BS14" i="2" s="1"/>
  <c r="BL14" i="2"/>
  <c r="CC14" i="2"/>
  <c r="AI14" i="2" s="1"/>
  <c r="BZ14" i="2"/>
  <c r="CA14" i="2" s="1"/>
  <c r="AP18" i="2"/>
  <c r="L14" i="2" l="1"/>
  <c r="I14" i="2"/>
  <c r="M14" i="2"/>
  <c r="AU14" i="2"/>
  <c r="AS14" i="2"/>
  <c r="BB14" i="2"/>
  <c r="AT14" i="2"/>
  <c r="AR14" i="2"/>
  <c r="BA14" i="2"/>
  <c r="BC14" i="2"/>
  <c r="BD14" i="2"/>
  <c r="AW14" i="2"/>
  <c r="AY14" i="2"/>
  <c r="AV14" i="2"/>
  <c r="AX14" i="2"/>
  <c r="CF14" i="2"/>
  <c r="AP14" i="2" s="1"/>
  <c r="AO14" i="2"/>
  <c r="O14" i="2"/>
  <c r="AM14" i="2"/>
  <c r="BO14" i="2"/>
  <c r="BH14" i="2" s="1"/>
  <c r="AK14" i="2"/>
  <c r="J14" i="2"/>
  <c r="AN14" i="2"/>
  <c r="AL14" i="2"/>
  <c r="BI14" i="2" l="1"/>
  <c r="P16" i="3"/>
  <c r="U16" i="3"/>
  <c r="O16" i="3"/>
  <c r="S16" i="3"/>
  <c r="R16" i="3"/>
  <c r="V16" i="3"/>
  <c r="AH14" i="2"/>
  <c r="CC11" i="2" l="1"/>
  <c r="BL11" i="2"/>
  <c r="BQ11" i="2"/>
  <c r="BP11" i="2"/>
  <c r="CD11" i="2" l="1"/>
  <c r="L11" i="2" s="1"/>
  <c r="CE11" i="2"/>
  <c r="M11" i="2" s="1"/>
  <c r="CK11" i="2"/>
  <c r="BZ11" i="2"/>
  <c r="CA11" i="2" s="1"/>
  <c r="AI11" i="2"/>
  <c r="BJ11" i="2"/>
  <c r="BM11" i="2" s="1"/>
  <c r="BY11" i="2"/>
  <c r="CB11" i="2" s="1"/>
  <c r="AL11" i="2" s="1"/>
  <c r="CG11" i="2"/>
  <c r="BT11" i="2"/>
  <c r="P11" i="2" s="1"/>
  <c r="BW11" i="2"/>
  <c r="BS11" i="2" s="1"/>
  <c r="BV11" i="2"/>
  <c r="BN11" i="2"/>
  <c r="I11" i="2" l="1"/>
  <c r="AU11" i="2"/>
  <c r="AS11" i="2"/>
  <c r="BC11" i="2"/>
  <c r="AT11" i="2"/>
  <c r="BB11" i="2"/>
  <c r="BD11" i="2"/>
  <c r="AR11" i="2"/>
  <c r="BA11" i="2"/>
  <c r="AX11" i="2"/>
  <c r="AY11" i="2"/>
  <c r="AW11" i="2"/>
  <c r="AV11" i="2"/>
  <c r="BR11" i="2"/>
  <c r="AM11" i="2"/>
  <c r="BO11" i="2"/>
  <c r="BH11" i="2" s="1"/>
  <c r="J11" i="2"/>
  <c r="AK11" i="2"/>
  <c r="O11" i="2"/>
  <c r="CF11" i="2"/>
  <c r="AP11" i="2" s="1"/>
  <c r="AN11" i="2"/>
  <c r="AO11" i="2" l="1"/>
  <c r="BI11" i="2"/>
  <c r="AH11" i="2"/>
  <c r="U13" i="3"/>
  <c r="S13" i="3"/>
  <c r="O13" i="3"/>
  <c r="V13" i="3"/>
  <c r="P13" i="3"/>
  <c r="R13" i="3"/>
  <c r="K11" i="2" l="1"/>
  <c r="N11" i="2"/>
  <c r="Q13" i="3" l="1"/>
  <c r="T13" i="3"/>
  <c r="BP19" i="2"/>
  <c r="BQ19" i="2"/>
  <c r="CG19" i="2"/>
  <c r="BL19" i="2"/>
  <c r="BW19" i="2"/>
  <c r="BS19" i="2" s="1"/>
  <c r="CC19" i="2"/>
  <c r="AI19" i="2" s="1"/>
  <c r="BN19" i="2"/>
  <c r="BV19" i="2"/>
  <c r="BR19" i="2" s="1"/>
  <c r="BJ19" i="2"/>
  <c r="BM19" i="2" s="1"/>
  <c r="BY19" i="2"/>
  <c r="CB19" i="2" s="1"/>
  <c r="BZ19" i="2"/>
  <c r="CA19" i="2" s="1"/>
  <c r="BT19" i="2"/>
  <c r="P19" i="2" s="1"/>
  <c r="CD19" i="2"/>
  <c r="CE19" i="2"/>
  <c r="CK19" i="2"/>
  <c r="I19" i="2" l="1"/>
  <c r="M19" i="2"/>
  <c r="L19" i="2"/>
  <c r="BC19" i="2"/>
  <c r="BB19" i="2"/>
  <c r="BA19" i="2"/>
  <c r="AT19" i="2"/>
  <c r="BD19" i="2"/>
  <c r="AR19" i="2"/>
  <c r="AX19" i="2"/>
  <c r="AY19" i="2"/>
  <c r="AV19" i="2"/>
  <c r="AW19" i="2"/>
  <c r="AS19" i="2"/>
  <c r="AU19" i="2"/>
  <c r="AM19" i="2"/>
  <c r="AK19" i="2"/>
  <c r="BO19" i="2"/>
  <c r="BH19" i="2" s="1"/>
  <c r="J19" i="2"/>
  <c r="AN19" i="2"/>
  <c r="AL19" i="2"/>
  <c r="CF19" i="2"/>
  <c r="AP19" i="2" s="1"/>
  <c r="AO19" i="2"/>
  <c r="O19" i="2"/>
  <c r="BI19" i="2" l="1"/>
  <c r="P21" i="3"/>
  <c r="U21" i="3"/>
  <c r="O21" i="3"/>
  <c r="V21" i="3"/>
  <c r="R21" i="3"/>
  <c r="S21" i="3"/>
  <c r="AH19" i="2"/>
  <c r="CC16" i="2" l="1"/>
  <c r="AI16" i="2" s="1"/>
  <c r="CD16" i="2"/>
  <c r="CE16" i="2"/>
  <c r="BP16" i="2"/>
  <c r="BL16" i="2"/>
  <c r="CG16" i="2"/>
  <c r="BY16" i="2"/>
  <c r="CB16" i="2" s="1"/>
  <c r="BW16" i="2"/>
  <c r="BS16" i="2" s="1"/>
  <c r="BZ16" i="2"/>
  <c r="CA16" i="2" s="1"/>
  <c r="BQ16" i="2"/>
  <c r="BV16" i="2"/>
  <c r="BR16" i="2" s="1"/>
  <c r="CK16" i="2"/>
  <c r="BJ16" i="2"/>
  <c r="BM16" i="2" s="1"/>
  <c r="I16" i="2" s="1"/>
  <c r="BT16" i="2"/>
  <c r="P16" i="2" s="1"/>
  <c r="BN16" i="2"/>
  <c r="L16" i="2" l="1"/>
  <c r="M16" i="2"/>
  <c r="BD16" i="2"/>
  <c r="BB16" i="2"/>
  <c r="BC16" i="2"/>
  <c r="AY16" i="2"/>
  <c r="AW16" i="2"/>
  <c r="AX16" i="2"/>
  <c r="AS16" i="2"/>
  <c r="AU16" i="2"/>
  <c r="AV16" i="2"/>
  <c r="AT16" i="2"/>
  <c r="AR16" i="2"/>
  <c r="BA16" i="2"/>
  <c r="O18" i="3"/>
  <c r="AL16" i="2"/>
  <c r="AN16" i="2"/>
  <c r="CF16" i="2"/>
  <c r="AP16" i="2" s="1"/>
  <c r="J16" i="2"/>
  <c r="AM16" i="2"/>
  <c r="AK16" i="2"/>
  <c r="BO16" i="2"/>
  <c r="BH16" i="2" s="1"/>
  <c r="O16" i="2"/>
  <c r="AO16" i="2"/>
  <c r="BI16" i="2" l="1"/>
  <c r="U18" i="3"/>
  <c r="S18" i="3"/>
  <c r="P18" i="3"/>
  <c r="V18" i="3"/>
  <c r="R18" i="3"/>
  <c r="AH16" i="2"/>
  <c r="CD12" i="2" l="1"/>
  <c r="BL12" i="2"/>
  <c r="BV12" i="2"/>
  <c r="BR12" i="2" s="1"/>
  <c r="CK12" i="2"/>
  <c r="CE12" i="2"/>
  <c r="BL13" i="2"/>
  <c r="CK13" i="2"/>
  <c r="BV13" i="2"/>
  <c r="BR13" i="2" s="1"/>
  <c r="CD13" i="2"/>
  <c r="CE13" i="2"/>
  <c r="BZ13" i="2"/>
  <c r="CA13" i="2" s="1"/>
  <c r="BY13" i="2"/>
  <c r="CB13" i="2" s="1"/>
  <c r="AL13" i="2" s="1"/>
  <c r="CG12" i="2"/>
  <c r="BP13" i="2"/>
  <c r="BQ12" i="2"/>
  <c r="BJ12" i="2"/>
  <c r="BM12" i="2" s="1"/>
  <c r="CC13" i="2"/>
  <c r="AI13" i="2" s="1"/>
  <c r="BT13" i="2"/>
  <c r="BY12" i="2"/>
  <c r="CB12" i="2" s="1"/>
  <c r="CG13" i="2"/>
  <c r="BP12" i="2"/>
  <c r="BZ12" i="2"/>
  <c r="CA12" i="2" s="1"/>
  <c r="BQ13" i="2"/>
  <c r="BN13" i="2"/>
  <c r="BT12" i="2"/>
  <c r="P12" i="2" s="1"/>
  <c r="CC12" i="2"/>
  <c r="AI12" i="2" s="1"/>
  <c r="BW12" i="2"/>
  <c r="BS12" i="2" s="1"/>
  <c r="BW13" i="2"/>
  <c r="BS13" i="2" s="1"/>
  <c r="BJ13" i="2"/>
  <c r="BM13" i="2" s="1"/>
  <c r="BN12" i="2"/>
  <c r="M13" i="2" l="1"/>
  <c r="L12" i="2"/>
  <c r="I12" i="2"/>
  <c r="AO13" i="2"/>
  <c r="AO12" i="2"/>
  <c r="P13" i="2"/>
  <c r="V15" i="3" s="1"/>
  <c r="I13" i="2"/>
  <c r="O15" i="3" s="1"/>
  <c r="M12" i="2"/>
  <c r="S14" i="3" s="1"/>
  <c r="L13" i="2"/>
  <c r="R15" i="3" s="1"/>
  <c r="BD13" i="2"/>
  <c r="BB13" i="2"/>
  <c r="BC13" i="2"/>
  <c r="AT13" i="2"/>
  <c r="AR13" i="2"/>
  <c r="BA13" i="2"/>
  <c r="BD12" i="2"/>
  <c r="BB12" i="2"/>
  <c r="BC12" i="2"/>
  <c r="AX13" i="2"/>
  <c r="AV13" i="2"/>
  <c r="AW13" i="2"/>
  <c r="AY13" i="2"/>
  <c r="AS13" i="2"/>
  <c r="AU13" i="2"/>
  <c r="AY12" i="2"/>
  <c r="AX12" i="2"/>
  <c r="AW12" i="2"/>
  <c r="AV12" i="2"/>
  <c r="AU12" i="2"/>
  <c r="AS12" i="2"/>
  <c r="AT12" i="2"/>
  <c r="AR12" i="2"/>
  <c r="BA12" i="2"/>
  <c r="S15" i="3"/>
  <c r="CF12" i="2"/>
  <c r="AP12" i="2" s="1"/>
  <c r="BO12" i="2"/>
  <c r="BH12" i="2" s="1"/>
  <c r="AK12" i="2"/>
  <c r="V14" i="3"/>
  <c r="O13" i="2"/>
  <c r="O12" i="2"/>
  <c r="AM12" i="2"/>
  <c r="J12" i="2"/>
  <c r="AK13" i="2"/>
  <c r="J13" i="2"/>
  <c r="AM13" i="2"/>
  <c r="BO13" i="2"/>
  <c r="BH13" i="2" s="1"/>
  <c r="AN12" i="2"/>
  <c r="AL12" i="2"/>
  <c r="CF13" i="2"/>
  <c r="BI13" i="2" s="1"/>
  <c r="AN13" i="2"/>
  <c r="BI12" i="2" l="1"/>
  <c r="K12" i="2"/>
  <c r="AH12" i="2"/>
  <c r="R14" i="3"/>
  <c r="P14" i="3"/>
  <c r="O14" i="3"/>
  <c r="U14" i="3"/>
  <c r="AH13" i="2"/>
  <c r="U15" i="3"/>
  <c r="AP13" i="2"/>
  <c r="P15" i="3"/>
  <c r="K13" i="2" l="1"/>
  <c r="Q15" i="3" s="1"/>
  <c r="Q14" i="3"/>
  <c r="CK21" i="2"/>
  <c r="BN21" i="2"/>
  <c r="CD21" i="2"/>
  <c r="BZ21" i="2"/>
  <c r="CA21" i="2" s="1"/>
  <c r="CE21" i="2"/>
  <c r="BP21" i="2"/>
  <c r="BT21" i="2"/>
  <c r="BJ21" i="2"/>
  <c r="BM21" i="2" s="1"/>
  <c r="BV21" i="2"/>
  <c r="BR21" i="2" s="1"/>
  <c r="CC21" i="2"/>
  <c r="AI21" i="2" s="1"/>
  <c r="CG21" i="2"/>
  <c r="BQ21" i="2"/>
  <c r="BW21" i="2"/>
  <c r="BS21" i="2" s="1"/>
  <c r="BY21" i="2"/>
  <c r="CB21" i="2" s="1"/>
  <c r="BL21" i="2"/>
  <c r="N14" i="2"/>
  <c r="T16" i="3" s="1"/>
  <c r="N12" i="2"/>
  <c r="T14" i="3" s="1"/>
  <c r="N18" i="2"/>
  <c r="T20" i="3" s="1"/>
  <c r="N17" i="2"/>
  <c r="T19" i="3" s="1"/>
  <c r="K16" i="2"/>
  <c r="K15" i="2"/>
  <c r="K17" i="2"/>
  <c r="K18" i="2"/>
  <c r="K19" i="2"/>
  <c r="K14" i="2"/>
  <c r="I21" i="2" l="1"/>
  <c r="O23" i="3" s="1"/>
  <c r="P21" i="2"/>
  <c r="V23" i="3" s="1"/>
  <c r="M21" i="2"/>
  <c r="S23" i="3" s="1"/>
  <c r="L21" i="2"/>
  <c r="R23" i="3" s="1"/>
  <c r="AY21" i="2"/>
  <c r="AW21" i="2"/>
  <c r="AX21" i="2"/>
  <c r="AV21" i="2"/>
  <c r="AS21" i="2"/>
  <c r="AU21" i="2"/>
  <c r="BB21" i="2"/>
  <c r="AR21" i="2"/>
  <c r="AT21" i="2"/>
  <c r="BC21" i="2"/>
  <c r="BD21" i="2"/>
  <c r="BA21" i="2"/>
  <c r="O21" i="2"/>
  <c r="U23" i="3" s="1"/>
  <c r="BP24" i="2"/>
  <c r="BW24" i="2"/>
  <c r="BS24" i="2" s="1"/>
  <c r="CC24" i="2"/>
  <c r="AI24" i="2" s="1"/>
  <c r="BL24" i="2"/>
  <c r="BV24" i="2"/>
  <c r="BR24" i="2" s="1"/>
  <c r="BN24" i="2"/>
  <c r="CD24" i="2"/>
  <c r="BQ24" i="2"/>
  <c r="BJ24" i="2"/>
  <c r="BM24" i="2" s="1"/>
  <c r="BT24" i="2"/>
  <c r="CK24" i="2"/>
  <c r="BZ24" i="2"/>
  <c r="CA24" i="2" s="1"/>
  <c r="CE24" i="2"/>
  <c r="BY24" i="2"/>
  <c r="CB24" i="2" s="1"/>
  <c r="CG24" i="2"/>
  <c r="BN26" i="2"/>
  <c r="BZ26" i="2"/>
  <c r="CA26" i="2" s="1"/>
  <c r="CG26" i="2"/>
  <c r="CK26" i="2"/>
  <c r="BU26" i="2"/>
  <c r="BT26" i="2" s="1"/>
  <c r="CC26" i="2"/>
  <c r="AI26" i="2" s="1"/>
  <c r="CE26" i="2"/>
  <c r="BW26" i="2"/>
  <c r="BS26" i="2" s="1"/>
  <c r="BV26" i="2"/>
  <c r="BR26" i="2" s="1"/>
  <c r="BQ26" i="2"/>
  <c r="BP26" i="2"/>
  <c r="BY26" i="2"/>
  <c r="CB26" i="2" s="1"/>
  <c r="CD26" i="2"/>
  <c r="BL26" i="2"/>
  <c r="BJ26" i="2"/>
  <c r="BM26" i="2" s="1"/>
  <c r="CE25" i="2"/>
  <c r="CK25" i="2"/>
  <c r="BN25" i="2"/>
  <c r="BJ25" i="2"/>
  <c r="BM25" i="2" s="1"/>
  <c r="BW25" i="2"/>
  <c r="BS25" i="2" s="1"/>
  <c r="BV25" i="2"/>
  <c r="BR25" i="2" s="1"/>
  <c r="CC25" i="2"/>
  <c r="AI25" i="2" s="1"/>
  <c r="BP25" i="2"/>
  <c r="BQ25" i="2"/>
  <c r="M25" i="2" s="1"/>
  <c r="BZ25" i="2"/>
  <c r="CA25" i="2" s="1"/>
  <c r="CD25" i="2"/>
  <c r="BL25" i="2"/>
  <c r="BY25" i="2"/>
  <c r="CB25" i="2" s="1"/>
  <c r="CG25" i="2"/>
  <c r="BP22" i="2"/>
  <c r="BQ22" i="2"/>
  <c r="CE22" i="2"/>
  <c r="BW22" i="2"/>
  <c r="BS22" i="2" s="1"/>
  <c r="CG22" i="2"/>
  <c r="BN22" i="2"/>
  <c r="BY22" i="2"/>
  <c r="CB22" i="2" s="1"/>
  <c r="BZ22" i="2"/>
  <c r="CA22" i="2" s="1"/>
  <c r="CD22" i="2"/>
  <c r="BT22" i="2"/>
  <c r="BL22" i="2"/>
  <c r="CK22" i="2"/>
  <c r="BV22" i="2"/>
  <c r="BR22" i="2" s="1"/>
  <c r="BJ22" i="2"/>
  <c r="BM22" i="2" s="1"/>
  <c r="CC22" i="2"/>
  <c r="AI22" i="2" s="1"/>
  <c r="BQ23" i="2"/>
  <c r="CD23" i="2"/>
  <c r="BL23" i="2"/>
  <c r="BY23" i="2"/>
  <c r="CB23" i="2" s="1"/>
  <c r="CG23" i="2"/>
  <c r="BV23" i="2"/>
  <c r="BR23" i="2" s="1"/>
  <c r="BJ23" i="2"/>
  <c r="BM23" i="2" s="1"/>
  <c r="BN23" i="2"/>
  <c r="CK23" i="2"/>
  <c r="BZ23" i="2"/>
  <c r="CA23" i="2" s="1"/>
  <c r="BP23" i="2"/>
  <c r="CE23" i="2"/>
  <c r="BT23" i="2"/>
  <c r="BW23" i="2"/>
  <c r="BS23" i="2" s="1"/>
  <c r="CC23" i="2"/>
  <c r="AI23" i="2" s="1"/>
  <c r="AO21" i="2"/>
  <c r="CK27" i="2"/>
  <c r="BJ27" i="2"/>
  <c r="BM27" i="2" s="1"/>
  <c r="BU27" i="2"/>
  <c r="BT27" i="2" s="1"/>
  <c r="BN27" i="2"/>
  <c r="BW27" i="2"/>
  <c r="BS27" i="2" s="1"/>
  <c r="CC27" i="2"/>
  <c r="AI27" i="2" s="1"/>
  <c r="BP27" i="2"/>
  <c r="BV27" i="2"/>
  <c r="BR27" i="2" s="1"/>
  <c r="CG27" i="2"/>
  <c r="CD27" i="2"/>
  <c r="BY27" i="2"/>
  <c r="CB27" i="2" s="1"/>
  <c r="BZ27" i="2"/>
  <c r="CA27" i="2" s="1"/>
  <c r="BL27" i="2"/>
  <c r="BQ27" i="2"/>
  <c r="CE27" i="2"/>
  <c r="AL21" i="2"/>
  <c r="AN21" i="2"/>
  <c r="AM21" i="2"/>
  <c r="BO21" i="2"/>
  <c r="BH21" i="2" s="1"/>
  <c r="J21" i="2"/>
  <c r="P23" i="3" s="1"/>
  <c r="AK21" i="2"/>
  <c r="CC20" i="2"/>
  <c r="AI20" i="2" s="1"/>
  <c r="BQ20" i="2"/>
  <c r="CD20" i="2"/>
  <c r="BV20" i="2"/>
  <c r="BR20" i="2" s="1"/>
  <c r="BP20" i="2"/>
  <c r="BW20" i="2"/>
  <c r="BS20" i="2" s="1"/>
  <c r="BT20" i="2"/>
  <c r="BY20" i="2"/>
  <c r="CB20" i="2" s="1"/>
  <c r="BZ20" i="2"/>
  <c r="CA20" i="2" s="1"/>
  <c r="CK20" i="2"/>
  <c r="BL20" i="2"/>
  <c r="CE20" i="2"/>
  <c r="BN20" i="2"/>
  <c r="BJ20" i="2"/>
  <c r="BM20" i="2" s="1"/>
  <c r="CG20" i="2"/>
  <c r="CF21" i="2"/>
  <c r="AP21" i="2" s="1"/>
  <c r="Q18" i="3"/>
  <c r="Q16" i="3"/>
  <c r="Q19" i="3"/>
  <c r="Q21" i="3"/>
  <c r="Q20" i="3"/>
  <c r="Q17" i="3"/>
  <c r="L27" i="2" l="1"/>
  <c r="L23" i="2"/>
  <c r="I23" i="2"/>
  <c r="L25" i="2"/>
  <c r="I26" i="2"/>
  <c r="O28" i="3" s="1"/>
  <c r="I20" i="2"/>
  <c r="P20" i="2"/>
  <c r="V22" i="3" s="1"/>
  <c r="P23" i="2"/>
  <c r="V25" i="3" s="1"/>
  <c r="P26" i="2"/>
  <c r="V28" i="3" s="1"/>
  <c r="P27" i="2"/>
  <c r="V29" i="3" s="1"/>
  <c r="I22" i="2"/>
  <c r="O24" i="3" s="1"/>
  <c r="P22" i="2"/>
  <c r="V24" i="3" s="1"/>
  <c r="I25" i="2"/>
  <c r="O27" i="3" s="1"/>
  <c r="P24" i="2"/>
  <c r="V26" i="3" s="1"/>
  <c r="I27" i="2"/>
  <c r="O29" i="3" s="1"/>
  <c r="I24" i="2"/>
  <c r="O26" i="3" s="1"/>
  <c r="BI21" i="2"/>
  <c r="L20" i="2"/>
  <c r="R22" i="3" s="1"/>
  <c r="L26" i="2"/>
  <c r="R28" i="3" s="1"/>
  <c r="M22" i="2"/>
  <c r="S24" i="3" s="1"/>
  <c r="M27" i="2"/>
  <c r="S29" i="3" s="1"/>
  <c r="L22" i="2"/>
  <c r="R24" i="3" s="1"/>
  <c r="M26" i="2"/>
  <c r="S28" i="3" s="1"/>
  <c r="L24" i="2"/>
  <c r="R26" i="3" s="1"/>
  <c r="M20" i="2"/>
  <c r="S22" i="3" s="1"/>
  <c r="M23" i="2"/>
  <c r="S25" i="3" s="1"/>
  <c r="M24" i="2"/>
  <c r="S26" i="3" s="1"/>
  <c r="AY20" i="2"/>
  <c r="AX20" i="2"/>
  <c r="AW20" i="2"/>
  <c r="AV20" i="2"/>
  <c r="AY27" i="2"/>
  <c r="AX27" i="2"/>
  <c r="AV27" i="2"/>
  <c r="AW27" i="2"/>
  <c r="AY23" i="2"/>
  <c r="AV23" i="2"/>
  <c r="AW23" i="2"/>
  <c r="AX23" i="2"/>
  <c r="AW22" i="2"/>
  <c r="AX22" i="2"/>
  <c r="AY22" i="2"/>
  <c r="AV22" i="2"/>
  <c r="AW24" i="2"/>
  <c r="AX24" i="2"/>
  <c r="AV24" i="2"/>
  <c r="AY24" i="2"/>
  <c r="AU20" i="2"/>
  <c r="AS20" i="2"/>
  <c r="BC23" i="2"/>
  <c r="AT23" i="2"/>
  <c r="BB23" i="2"/>
  <c r="AR23" i="2"/>
  <c r="BA23" i="2"/>
  <c r="BD23" i="2"/>
  <c r="AU22" i="2"/>
  <c r="AS22" i="2"/>
  <c r="AW25" i="2"/>
  <c r="AY25" i="2"/>
  <c r="AX25" i="2"/>
  <c r="AV25" i="2"/>
  <c r="BB25" i="2"/>
  <c r="AR25" i="2"/>
  <c r="BC25" i="2"/>
  <c r="BD25" i="2"/>
  <c r="AT25" i="2"/>
  <c r="BB26" i="2"/>
  <c r="BC26" i="2"/>
  <c r="BA26" i="2"/>
  <c r="AT26" i="2"/>
  <c r="AR26" i="2"/>
  <c r="BD26" i="2"/>
  <c r="AU24" i="2"/>
  <c r="AS24" i="2"/>
  <c r="AU26" i="2"/>
  <c r="AS26" i="2"/>
  <c r="BD24" i="2"/>
  <c r="BC24" i="2"/>
  <c r="BA24" i="2"/>
  <c r="AT24" i="2"/>
  <c r="AR24" i="2"/>
  <c r="BB24" i="2"/>
  <c r="BD20" i="2"/>
  <c r="BB20" i="2"/>
  <c r="AT20" i="2"/>
  <c r="BC20" i="2"/>
  <c r="AR20" i="2"/>
  <c r="BA20" i="2"/>
  <c r="AS27" i="2"/>
  <c r="AU27" i="2"/>
  <c r="BC27" i="2"/>
  <c r="BB27" i="2"/>
  <c r="BD27" i="2"/>
  <c r="BA27" i="2"/>
  <c r="AT27" i="2"/>
  <c r="AR27" i="2"/>
  <c r="AS23" i="2"/>
  <c r="AU23" i="2"/>
  <c r="BB22" i="2"/>
  <c r="BD22" i="2"/>
  <c r="BC22" i="2"/>
  <c r="BA22" i="2"/>
  <c r="AR22" i="2"/>
  <c r="AT22" i="2"/>
  <c r="AU25" i="2"/>
  <c r="AS25" i="2"/>
  <c r="AX26" i="2"/>
  <c r="AW26" i="2"/>
  <c r="AV26" i="2"/>
  <c r="AY26" i="2"/>
  <c r="O22" i="3"/>
  <c r="S27" i="3"/>
  <c r="R29" i="3"/>
  <c r="R25" i="3"/>
  <c r="O25" i="3"/>
  <c r="R27" i="3"/>
  <c r="AN20" i="2"/>
  <c r="AL20" i="2"/>
  <c r="AN22" i="2"/>
  <c r="AL22" i="2"/>
  <c r="AN25" i="2"/>
  <c r="AL25" i="2"/>
  <c r="AO26" i="2"/>
  <c r="BO26" i="2"/>
  <c r="BH26" i="2" s="1"/>
  <c r="J26" i="2"/>
  <c r="P28" i="3" s="1"/>
  <c r="AM26" i="2"/>
  <c r="AK26" i="2"/>
  <c r="CF20" i="2"/>
  <c r="AP20" i="2" s="1"/>
  <c r="AM22" i="2"/>
  <c r="BO22" i="2"/>
  <c r="BH22" i="2" s="1"/>
  <c r="AK22" i="2"/>
  <c r="J22" i="2"/>
  <c r="P24" i="3" s="1"/>
  <c r="AN26" i="2"/>
  <c r="AL26" i="2"/>
  <c r="AM20" i="2"/>
  <c r="BO20" i="2"/>
  <c r="BH20" i="2" s="1"/>
  <c r="AK20" i="2"/>
  <c r="J20" i="2"/>
  <c r="P22" i="3" s="1"/>
  <c r="AH21" i="2"/>
  <c r="AO27" i="2"/>
  <c r="AM27" i="2"/>
  <c r="AK27" i="2"/>
  <c r="BO27" i="2"/>
  <c r="BH27" i="2" s="1"/>
  <c r="J27" i="2"/>
  <c r="P29" i="3" s="1"/>
  <c r="CF23" i="2"/>
  <c r="AP23" i="2" s="1"/>
  <c r="O22" i="2"/>
  <c r="U24" i="3" s="1"/>
  <c r="CF25" i="2"/>
  <c r="AP25" i="2" s="1"/>
  <c r="AO25" i="2"/>
  <c r="AO24" i="2"/>
  <c r="AO20" i="2"/>
  <c r="AL27" i="2"/>
  <c r="AN27" i="2"/>
  <c r="AK23" i="2"/>
  <c r="J23" i="2"/>
  <c r="P25" i="3" s="1"/>
  <c r="BO23" i="2"/>
  <c r="BH23" i="2" s="1"/>
  <c r="AM23" i="2"/>
  <c r="AN23" i="2"/>
  <c r="AL23" i="2"/>
  <c r="O25" i="2"/>
  <c r="U27" i="3" s="1"/>
  <c r="O26" i="2"/>
  <c r="U28" i="3" s="1"/>
  <c r="CF24" i="2"/>
  <c r="AP24" i="2" s="1"/>
  <c r="O20" i="2"/>
  <c r="U22" i="3" s="1"/>
  <c r="CF27" i="2"/>
  <c r="AP27" i="2" s="1"/>
  <c r="O27" i="2"/>
  <c r="U29" i="3" s="1"/>
  <c r="O23" i="2"/>
  <c r="U25" i="3" s="1"/>
  <c r="AO23" i="2"/>
  <c r="AO22" i="2"/>
  <c r="CF22" i="2"/>
  <c r="AP22" i="2" s="1"/>
  <c r="AM25" i="2"/>
  <c r="J25" i="2"/>
  <c r="P27" i="3" s="1"/>
  <c r="BO25" i="2"/>
  <c r="BH25" i="2" s="1"/>
  <c r="AK25" i="2"/>
  <c r="CF26" i="2"/>
  <c r="AP26" i="2" s="1"/>
  <c r="AL24" i="2"/>
  <c r="AN24" i="2"/>
  <c r="BO24" i="2"/>
  <c r="BH24" i="2" s="1"/>
  <c r="AM24" i="2"/>
  <c r="AK24" i="2"/>
  <c r="J24" i="2"/>
  <c r="P26" i="3" s="1"/>
  <c r="O24" i="2"/>
  <c r="U26" i="3" s="1"/>
  <c r="BI23" i="2" l="1"/>
  <c r="BI26" i="2"/>
  <c r="BI24" i="2"/>
  <c r="BI20" i="2"/>
  <c r="BI22" i="2"/>
  <c r="BI27" i="2"/>
  <c r="BI25" i="2"/>
  <c r="AH20" i="2"/>
  <c r="K20" i="2"/>
  <c r="AH23" i="2"/>
  <c r="AH27" i="2"/>
  <c r="AH22" i="2"/>
  <c r="AH25" i="2"/>
  <c r="AH24" i="2"/>
  <c r="AH26" i="2"/>
  <c r="K22" i="2" l="1"/>
  <c r="Q24" i="3" s="1"/>
  <c r="K26" i="2"/>
  <c r="Q28" i="3" s="1"/>
  <c r="K23" i="2"/>
  <c r="Q25" i="3" s="1"/>
  <c r="K25" i="2"/>
  <c r="Q27" i="3" s="1"/>
  <c r="K27" i="2"/>
  <c r="Q29" i="3" s="1"/>
  <c r="K24" i="2"/>
  <c r="Q26" i="3" s="1"/>
  <c r="K21" i="2"/>
  <c r="Q23" i="3" s="1"/>
  <c r="BV29" i="2"/>
  <c r="BR29" i="2" s="1"/>
  <c r="BY29" i="2"/>
  <c r="CB29" i="2" s="1"/>
  <c r="BZ29" i="2"/>
  <c r="CA29" i="2" s="1"/>
  <c r="BN29" i="2"/>
  <c r="CE29" i="2"/>
  <c r="CG29" i="2"/>
  <c r="CK29" i="2"/>
  <c r="BW29" i="2"/>
  <c r="BS29" i="2" s="1"/>
  <c r="BP29" i="2"/>
  <c r="BU29" i="2"/>
  <c r="BT29" i="2" s="1"/>
  <c r="CD29" i="2"/>
  <c r="CC29" i="2"/>
  <c r="AI29" i="2" s="1"/>
  <c r="BQ29" i="2"/>
  <c r="M29" i="2" s="1"/>
  <c r="BJ29" i="2"/>
  <c r="BM29" i="2" s="1"/>
  <c r="BL29" i="2"/>
  <c r="Q22" i="3"/>
  <c r="L29" i="2" l="1"/>
  <c r="R31" i="3" s="1"/>
  <c r="I29" i="2"/>
  <c r="O31" i="3" s="1"/>
  <c r="P29" i="2"/>
  <c r="V31" i="3" s="1"/>
  <c r="AS29" i="2"/>
  <c r="AU29" i="2"/>
  <c r="BD29" i="2"/>
  <c r="BC29" i="2"/>
  <c r="AR29" i="2"/>
  <c r="AT29" i="2"/>
  <c r="BA29" i="2"/>
  <c r="BB29" i="2"/>
  <c r="AW29" i="2"/>
  <c r="AX29" i="2"/>
  <c r="AY29" i="2"/>
  <c r="AV29" i="2"/>
  <c r="S31" i="3"/>
  <c r="AK29" i="2"/>
  <c r="AM29" i="2"/>
  <c r="BO29" i="2"/>
  <c r="BH29" i="2" s="1"/>
  <c r="J29" i="2"/>
  <c r="P31" i="3" s="1"/>
  <c r="BQ34" i="2"/>
  <c r="BZ34" i="2"/>
  <c r="CA34" i="2" s="1"/>
  <c r="BP34" i="2"/>
  <c r="BU34" i="2"/>
  <c r="BT34" i="2" s="1"/>
  <c r="CG34" i="2"/>
  <c r="BV34" i="2"/>
  <c r="BR34" i="2" s="1"/>
  <c r="BN34" i="2"/>
  <c r="CE34" i="2"/>
  <c r="CC34" i="2"/>
  <c r="AI34" i="2" s="1"/>
  <c r="CK34" i="2"/>
  <c r="BW34" i="2"/>
  <c r="BS34" i="2" s="1"/>
  <c r="BJ34" i="2"/>
  <c r="BM34" i="2" s="1"/>
  <c r="BL34" i="2"/>
  <c r="CD34" i="2"/>
  <c r="BY34" i="2"/>
  <c r="CB34" i="2" s="1"/>
  <c r="BZ35" i="2"/>
  <c r="CA35" i="2" s="1"/>
  <c r="BJ35" i="2"/>
  <c r="BM35" i="2" s="1"/>
  <c r="CC35" i="2"/>
  <c r="AI35" i="2" s="1"/>
  <c r="BL35" i="2"/>
  <c r="BQ35" i="2"/>
  <c r="BV35" i="2"/>
  <c r="BR35" i="2" s="1"/>
  <c r="CD35" i="2"/>
  <c r="BU35" i="2"/>
  <c r="BT35" i="2" s="1"/>
  <c r="BY35" i="2"/>
  <c r="CB35" i="2" s="1"/>
  <c r="CG35" i="2"/>
  <c r="CE35" i="2"/>
  <c r="CK35" i="2"/>
  <c r="BW35" i="2"/>
  <c r="BS35" i="2" s="1"/>
  <c r="BP35" i="2"/>
  <c r="BN35" i="2"/>
  <c r="CF29" i="2"/>
  <c r="AP29" i="2" s="1"/>
  <c r="BQ31" i="2"/>
  <c r="BJ31" i="2"/>
  <c r="BM31" i="2" s="1"/>
  <c r="CC31" i="2"/>
  <c r="AI31" i="2" s="1"/>
  <c r="CG31" i="2"/>
  <c r="CD31" i="2"/>
  <c r="BN31" i="2"/>
  <c r="CE31" i="2"/>
  <c r="BV31" i="2"/>
  <c r="BR31" i="2" s="1"/>
  <c r="CK31" i="2"/>
  <c r="BP31" i="2"/>
  <c r="BY31" i="2"/>
  <c r="CB31" i="2" s="1"/>
  <c r="BL31" i="2"/>
  <c r="BU31" i="2"/>
  <c r="BT31" i="2" s="1"/>
  <c r="BW31" i="2"/>
  <c r="BS31" i="2" s="1"/>
  <c r="BZ31" i="2"/>
  <c r="CA31" i="2" s="1"/>
  <c r="AO29" i="2"/>
  <c r="AL29" i="2"/>
  <c r="AN29" i="2"/>
  <c r="BP32" i="2"/>
  <c r="CG32" i="2"/>
  <c r="CK32" i="2"/>
  <c r="CE32" i="2"/>
  <c r="BY32" i="2"/>
  <c r="CB32" i="2" s="1"/>
  <c r="BN32" i="2"/>
  <c r="BZ32" i="2"/>
  <c r="CA32" i="2" s="1"/>
  <c r="CD32" i="2"/>
  <c r="CC32" i="2"/>
  <c r="AI32" i="2" s="1"/>
  <c r="BW32" i="2"/>
  <c r="BS32" i="2" s="1"/>
  <c r="BU32" i="2"/>
  <c r="BT32" i="2" s="1"/>
  <c r="BL32" i="2"/>
  <c r="BQ32" i="2"/>
  <c r="BJ32" i="2"/>
  <c r="BM32" i="2" s="1"/>
  <c r="BV32" i="2"/>
  <c r="BR32" i="2" s="1"/>
  <c r="BV28" i="2"/>
  <c r="BR28" i="2" s="1"/>
  <c r="CG28" i="2"/>
  <c r="BL28" i="2"/>
  <c r="BJ28" i="2"/>
  <c r="BM28" i="2" s="1"/>
  <c r="BQ28" i="2"/>
  <c r="CK28" i="2"/>
  <c r="CC28" i="2"/>
  <c r="AI28" i="2" s="1"/>
  <c r="BU28" i="2"/>
  <c r="BT28" i="2" s="1"/>
  <c r="BN28" i="2"/>
  <c r="BP28" i="2"/>
  <c r="CE28" i="2"/>
  <c r="CD28" i="2"/>
  <c r="BY28" i="2"/>
  <c r="CB28" i="2" s="1"/>
  <c r="BZ28" i="2"/>
  <c r="CA28" i="2" s="1"/>
  <c r="BW28" i="2"/>
  <c r="BS28" i="2" s="1"/>
  <c r="BU33" i="2"/>
  <c r="BT33" i="2" s="1"/>
  <c r="CE33" i="2"/>
  <c r="BV33" i="2"/>
  <c r="BR33" i="2" s="1"/>
  <c r="CG33" i="2"/>
  <c r="BZ33" i="2"/>
  <c r="CA33" i="2" s="1"/>
  <c r="BJ33" i="2"/>
  <c r="BM33" i="2" s="1"/>
  <c r="BQ33" i="2"/>
  <c r="BL33" i="2"/>
  <c r="BW33" i="2"/>
  <c r="BS33" i="2" s="1"/>
  <c r="BN33" i="2"/>
  <c r="CD33" i="2"/>
  <c r="CC33" i="2"/>
  <c r="AI33" i="2" s="1"/>
  <c r="BP33" i="2"/>
  <c r="BY33" i="2"/>
  <c r="CB33" i="2" s="1"/>
  <c r="CK33" i="2"/>
  <c r="O29" i="2"/>
  <c r="U31" i="3" s="1"/>
  <c r="BQ30" i="2"/>
  <c r="CC30" i="2"/>
  <c r="AI30" i="2" s="1"/>
  <c r="BL30" i="2"/>
  <c r="CK30" i="2"/>
  <c r="BN30" i="2"/>
  <c r="BP30" i="2"/>
  <c r="BZ30" i="2"/>
  <c r="CA30" i="2" s="1"/>
  <c r="CE30" i="2"/>
  <c r="BW30" i="2"/>
  <c r="BS30" i="2" s="1"/>
  <c r="BJ30" i="2"/>
  <c r="BM30" i="2" s="1"/>
  <c r="BY30" i="2"/>
  <c r="CB30" i="2" s="1"/>
  <c r="CG30" i="2"/>
  <c r="BV30" i="2"/>
  <c r="BR30" i="2" s="1"/>
  <c r="BU30" i="2"/>
  <c r="BT30" i="2" s="1"/>
  <c r="CD30" i="2"/>
  <c r="I34" i="2" l="1"/>
  <c r="O36" i="3" s="1"/>
  <c r="I28" i="2"/>
  <c r="O30" i="3" s="1"/>
  <c r="I31" i="2"/>
  <c r="O33" i="3" s="1"/>
  <c r="I35" i="2"/>
  <c r="O37" i="3" s="1"/>
  <c r="P32" i="2"/>
  <c r="V34" i="3" s="1"/>
  <c r="I32" i="2"/>
  <c r="P34" i="2"/>
  <c r="V36" i="3" s="1"/>
  <c r="P35" i="2"/>
  <c r="V37" i="3" s="1"/>
  <c r="BI29" i="2"/>
  <c r="N29" i="2" s="1"/>
  <c r="T31" i="3" s="1"/>
  <c r="P33" i="2"/>
  <c r="V35" i="3" s="1"/>
  <c r="P28" i="2"/>
  <c r="V30" i="3" s="1"/>
  <c r="P31" i="2"/>
  <c r="V33" i="3" s="1"/>
  <c r="P30" i="2"/>
  <c r="V32" i="3" s="1"/>
  <c r="I30" i="2"/>
  <c r="O32" i="3" s="1"/>
  <c r="I33" i="2"/>
  <c r="O35" i="3" s="1"/>
  <c r="M28" i="2"/>
  <c r="S30" i="3" s="1"/>
  <c r="M30" i="2"/>
  <c r="S32" i="3" s="1"/>
  <c r="L31" i="2"/>
  <c r="R33" i="3" s="1"/>
  <c r="M34" i="2"/>
  <c r="S36" i="3" s="1"/>
  <c r="M33" i="2"/>
  <c r="S35" i="3" s="1"/>
  <c r="L28" i="2"/>
  <c r="R30" i="3" s="1"/>
  <c r="M32" i="2"/>
  <c r="S34" i="3" s="1"/>
  <c r="L32" i="2"/>
  <c r="R34" i="3" s="1"/>
  <c r="L34" i="2"/>
  <c r="R36" i="3" s="1"/>
  <c r="L30" i="2"/>
  <c r="R32" i="3" s="1"/>
  <c r="L33" i="2"/>
  <c r="R35" i="3" s="1"/>
  <c r="L35" i="2"/>
  <c r="R37" i="3" s="1"/>
  <c r="M31" i="2"/>
  <c r="S33" i="3" s="1"/>
  <c r="M35" i="2"/>
  <c r="S37" i="3" s="1"/>
  <c r="BB30" i="2"/>
  <c r="BA30" i="2"/>
  <c r="BC30" i="2"/>
  <c r="AR30" i="2"/>
  <c r="BD30" i="2"/>
  <c r="AT30" i="2"/>
  <c r="AX30" i="2"/>
  <c r="AW30" i="2"/>
  <c r="AV30" i="2"/>
  <c r="AY30" i="2"/>
  <c r="BC33" i="2"/>
  <c r="BB33" i="2"/>
  <c r="BD33" i="2"/>
  <c r="AV35" i="2"/>
  <c r="AY35" i="2"/>
  <c r="AW35" i="2"/>
  <c r="AX35" i="2"/>
  <c r="AU30" i="2"/>
  <c r="AS30" i="2"/>
  <c r="BD28" i="2"/>
  <c r="BB28" i="2"/>
  <c r="AT28" i="2"/>
  <c r="AR28" i="2"/>
  <c r="BA28" i="2"/>
  <c r="BC28" i="2"/>
  <c r="AY32" i="2"/>
  <c r="AW32" i="2"/>
  <c r="AX32" i="2"/>
  <c r="BC31" i="2"/>
  <c r="BD31" i="2"/>
  <c r="AT31" i="2"/>
  <c r="BA31" i="2"/>
  <c r="BB31" i="2"/>
  <c r="AR31" i="2"/>
  <c r="AY31" i="2"/>
  <c r="AW31" i="2"/>
  <c r="AV31" i="2"/>
  <c r="AX31" i="2"/>
  <c r="AU28" i="2"/>
  <c r="AS28" i="2"/>
  <c r="BC35" i="2"/>
  <c r="BB35" i="2"/>
  <c r="BD35" i="2"/>
  <c r="BD32" i="2"/>
  <c r="BB32" i="2"/>
  <c r="BC32" i="2"/>
  <c r="AW33" i="2"/>
  <c r="AX33" i="2"/>
  <c r="AY33" i="2"/>
  <c r="AW28" i="2"/>
  <c r="AV28" i="2"/>
  <c r="AX28" i="2"/>
  <c r="AY28" i="2"/>
  <c r="AS31" i="2"/>
  <c r="AU31" i="2"/>
  <c r="BB34" i="2"/>
  <c r="BC34" i="2"/>
  <c r="BD34" i="2"/>
  <c r="AX34" i="2"/>
  <c r="AY34" i="2"/>
  <c r="AW34" i="2"/>
  <c r="AS35" i="2"/>
  <c r="AU35" i="2"/>
  <c r="AT35" i="2"/>
  <c r="AR35" i="2"/>
  <c r="BA35" i="2"/>
  <c r="BA34" i="2"/>
  <c r="AR34" i="2"/>
  <c r="AT34" i="2"/>
  <c r="AV34" i="2"/>
  <c r="AU34" i="2"/>
  <c r="AS34" i="2"/>
  <c r="AV33" i="2"/>
  <c r="AT33" i="2"/>
  <c r="AR33" i="2"/>
  <c r="BA33" i="2"/>
  <c r="AU33" i="2"/>
  <c r="AS33" i="2"/>
  <c r="BA32" i="2"/>
  <c r="AT32" i="2"/>
  <c r="AR32" i="2"/>
  <c r="AV32" i="2"/>
  <c r="AU32" i="2"/>
  <c r="AS32" i="2"/>
  <c r="O34" i="3"/>
  <c r="O30" i="2"/>
  <c r="U32" i="3" s="1"/>
  <c r="AM30" i="2"/>
  <c r="BO30" i="2"/>
  <c r="BH30" i="2" s="1"/>
  <c r="AK30" i="2"/>
  <c r="J30" i="2"/>
  <c r="P32" i="3" s="1"/>
  <c r="AK32" i="2"/>
  <c r="BO32" i="2"/>
  <c r="BH32" i="2" s="1"/>
  <c r="AM32" i="2"/>
  <c r="J32" i="2"/>
  <c r="P34" i="3" s="1"/>
  <c r="CF32" i="2"/>
  <c r="AP32" i="2" s="1"/>
  <c r="O31" i="2"/>
  <c r="U33" i="3" s="1"/>
  <c r="AL34" i="2"/>
  <c r="AN34" i="2"/>
  <c r="O34" i="2"/>
  <c r="U36" i="3" s="1"/>
  <c r="AK34" i="2"/>
  <c r="AM34" i="2"/>
  <c r="J34" i="2"/>
  <c r="P36" i="3" s="1"/>
  <c r="BO34" i="2"/>
  <c r="BH34" i="2" s="1"/>
  <c r="AH29" i="2"/>
  <c r="K29" i="2"/>
  <c r="AL28" i="2"/>
  <c r="AN28" i="2"/>
  <c r="AK28" i="2"/>
  <c r="AM28" i="2"/>
  <c r="BO28" i="2"/>
  <c r="BH28" i="2" s="1"/>
  <c r="J28" i="2"/>
  <c r="P30" i="3" s="1"/>
  <c r="AO28" i="2"/>
  <c r="CF33" i="2"/>
  <c r="AP33" i="2" s="1"/>
  <c r="O28" i="2"/>
  <c r="U30" i="3" s="1"/>
  <c r="AO32" i="2"/>
  <c r="AL31" i="2"/>
  <c r="AN31" i="2"/>
  <c r="O35" i="2"/>
  <c r="U37" i="3" s="1"/>
  <c r="AL35" i="2"/>
  <c r="AN35" i="2"/>
  <c r="AO30" i="2"/>
  <c r="AO33" i="2"/>
  <c r="CF28" i="2"/>
  <c r="AP28" i="2" s="1"/>
  <c r="O32" i="2"/>
  <c r="U34" i="3" s="1"/>
  <c r="AM31" i="2"/>
  <c r="BO31" i="2"/>
  <c r="BH31" i="2" s="1"/>
  <c r="AK31" i="2"/>
  <c r="J31" i="2"/>
  <c r="P33" i="3" s="1"/>
  <c r="CF30" i="2"/>
  <c r="AP30" i="2" s="1"/>
  <c r="AN33" i="2"/>
  <c r="AL33" i="2"/>
  <c r="AM33" i="2"/>
  <c r="BO33" i="2"/>
  <c r="BH33" i="2" s="1"/>
  <c r="AK33" i="2"/>
  <c r="J33" i="2"/>
  <c r="P35" i="3" s="1"/>
  <c r="AN32" i="2"/>
  <c r="AL32" i="2"/>
  <c r="AK35" i="2"/>
  <c r="AM35" i="2"/>
  <c r="BO35" i="2"/>
  <c r="BH35" i="2" s="1"/>
  <c r="J35" i="2"/>
  <c r="P37" i="3" s="1"/>
  <c r="AO34" i="2"/>
  <c r="AL30" i="2"/>
  <c r="AN30" i="2"/>
  <c r="O33" i="2"/>
  <c r="U35" i="3" s="1"/>
  <c r="AO31" i="2"/>
  <c r="CF31" i="2"/>
  <c r="AP31" i="2" s="1"/>
  <c r="CF35" i="2"/>
  <c r="AP35" i="2" s="1"/>
  <c r="AO35" i="2"/>
  <c r="CF34" i="2"/>
  <c r="AP34" i="2" s="1"/>
  <c r="BI28" i="2" l="1"/>
  <c r="BI33" i="2"/>
  <c r="BI35" i="2"/>
  <c r="BI34" i="2"/>
  <c r="BI32" i="2"/>
  <c r="BI31" i="2"/>
  <c r="N31" i="2" s="1"/>
  <c r="T33" i="3" s="1"/>
  <c r="BI30" i="2"/>
  <c r="N30" i="2" s="1"/>
  <c r="T32" i="3" s="1"/>
  <c r="AH31" i="2"/>
  <c r="K31" i="2"/>
  <c r="AH33" i="2"/>
  <c r="Q31" i="3"/>
  <c r="AH35" i="2"/>
  <c r="K35" i="2"/>
  <c r="AH28" i="2"/>
  <c r="K28" i="2"/>
  <c r="K34" i="2"/>
  <c r="AH34" i="2"/>
  <c r="AH32" i="2"/>
  <c r="AH30" i="2"/>
  <c r="K30" i="2"/>
  <c r="K32" i="2" l="1"/>
  <c r="Q34" i="3" s="1"/>
  <c r="K33" i="2"/>
  <c r="Q35" i="3" s="1"/>
  <c r="Q32" i="3"/>
  <c r="Q36" i="3"/>
  <c r="Q37" i="3"/>
  <c r="Q30" i="3"/>
  <c r="BV37" i="2"/>
  <c r="BR37" i="2" s="1"/>
  <c r="BZ37" i="2"/>
  <c r="CA37" i="2" s="1"/>
  <c r="BL37" i="2"/>
  <c r="BU37" i="2"/>
  <c r="BT37" i="2" s="1"/>
  <c r="CD37" i="2"/>
  <c r="BN37" i="2"/>
  <c r="BJ37" i="2"/>
  <c r="BM37" i="2" s="1"/>
  <c r="BP37" i="2"/>
  <c r="CG37" i="2"/>
  <c r="BY37" i="2"/>
  <c r="CB37" i="2" s="1"/>
  <c r="CE37" i="2"/>
  <c r="CK37" i="2"/>
  <c r="CC37" i="2"/>
  <c r="BW37" i="2"/>
  <c r="BS37" i="2" s="1"/>
  <c r="BQ37" i="2"/>
  <c r="Q33" i="3"/>
  <c r="P37" i="2" l="1"/>
  <c r="V39" i="3" s="1"/>
  <c r="I37" i="2"/>
  <c r="O39" i="3" s="1"/>
  <c r="M37" i="2"/>
  <c r="S39" i="3" s="1"/>
  <c r="L37" i="2"/>
  <c r="R39" i="3" s="1"/>
  <c r="BB37" i="2"/>
  <c r="BC37" i="2"/>
  <c r="BD37" i="2"/>
  <c r="AW37" i="2"/>
  <c r="AX37" i="2"/>
  <c r="AY37" i="2"/>
  <c r="BA37" i="2"/>
  <c r="AT37" i="2"/>
  <c r="AR37" i="2"/>
  <c r="AV37" i="2"/>
  <c r="AS37" i="2"/>
  <c r="AU37" i="2"/>
  <c r="AI37" i="2"/>
  <c r="CF37" i="2"/>
  <c r="AP37" i="2" s="1"/>
  <c r="CD38" i="2"/>
  <c r="BW38" i="2"/>
  <c r="BS38" i="2" s="1"/>
  <c r="CE38" i="2"/>
  <c r="BP38" i="2"/>
  <c r="CK38" i="2"/>
  <c r="BN38" i="2"/>
  <c r="CG38" i="2"/>
  <c r="CC38" i="2"/>
  <c r="AI38" i="2" s="1"/>
  <c r="BZ38" i="2"/>
  <c r="CA38" i="2" s="1"/>
  <c r="BY38" i="2"/>
  <c r="CB38" i="2" s="1"/>
  <c r="BJ38" i="2"/>
  <c r="BM38" i="2" s="1"/>
  <c r="BU38" i="2"/>
  <c r="BT38" i="2" s="1"/>
  <c r="BV38" i="2"/>
  <c r="BR38" i="2" s="1"/>
  <c r="BQ38" i="2"/>
  <c r="BL38" i="2"/>
  <c r="CC41" i="2"/>
  <c r="CK41" i="2"/>
  <c r="BZ41" i="2"/>
  <c r="CA41" i="2" s="1"/>
  <c r="BW41" i="2"/>
  <c r="BS41" i="2" s="1"/>
  <c r="CD41" i="2"/>
  <c r="BU41" i="2"/>
  <c r="BT41" i="2" s="1"/>
  <c r="BN41" i="2"/>
  <c r="BV41" i="2"/>
  <c r="BR41" i="2" s="1"/>
  <c r="BL41" i="2"/>
  <c r="BJ41" i="2"/>
  <c r="BM41" i="2" s="1"/>
  <c r="CG41" i="2"/>
  <c r="BQ41" i="2"/>
  <c r="CE41" i="2"/>
  <c r="BY41" i="2"/>
  <c r="CB41" i="2" s="1"/>
  <c r="BP41" i="2"/>
  <c r="O37" i="2"/>
  <c r="U39" i="3" s="1"/>
  <c r="AL37" i="2"/>
  <c r="AN37" i="2"/>
  <c r="BO37" i="2"/>
  <c r="BH37" i="2" s="1"/>
  <c r="AM37" i="2"/>
  <c r="AK37" i="2"/>
  <c r="J37" i="2"/>
  <c r="P39" i="3" s="1"/>
  <c r="CD40" i="2"/>
  <c r="BQ40" i="2"/>
  <c r="BZ40" i="2"/>
  <c r="CA40" i="2" s="1"/>
  <c r="BY40" i="2"/>
  <c r="CB40" i="2" s="1"/>
  <c r="CE40" i="2"/>
  <c r="BW40" i="2"/>
  <c r="BS40" i="2" s="1"/>
  <c r="CG40" i="2"/>
  <c r="BP40" i="2"/>
  <c r="BN40" i="2"/>
  <c r="CK40" i="2"/>
  <c r="BU40" i="2"/>
  <c r="BT40" i="2" s="1"/>
  <c r="BJ40" i="2"/>
  <c r="BM40" i="2" s="1"/>
  <c r="BV40" i="2"/>
  <c r="BR40" i="2" s="1"/>
  <c r="CC40" i="2"/>
  <c r="AI40" i="2" s="1"/>
  <c r="BL40" i="2"/>
  <c r="BN42" i="2"/>
  <c r="BZ42" i="2"/>
  <c r="CA42" i="2" s="1"/>
  <c r="BL42" i="2"/>
  <c r="BQ42" i="2"/>
  <c r="CG42" i="2"/>
  <c r="BW42" i="2"/>
  <c r="BS42" i="2" s="1"/>
  <c r="BP42" i="2"/>
  <c r="BU42" i="2"/>
  <c r="BT42" i="2" s="1"/>
  <c r="BY42" i="2"/>
  <c r="CB42" i="2" s="1"/>
  <c r="CE42" i="2"/>
  <c r="CC42" i="2"/>
  <c r="AI42" i="2" s="1"/>
  <c r="BJ42" i="2"/>
  <c r="BM42" i="2" s="1"/>
  <c r="BV42" i="2"/>
  <c r="BR42" i="2" s="1"/>
  <c r="CD42" i="2"/>
  <c r="CK42" i="2"/>
  <c r="BL39" i="2"/>
  <c r="BZ39" i="2"/>
  <c r="CA39" i="2" s="1"/>
  <c r="BP39" i="2"/>
  <c r="BU39" i="2"/>
  <c r="BT39" i="2" s="1"/>
  <c r="CE39" i="2"/>
  <c r="CC39" i="2"/>
  <c r="AI39" i="2" s="1"/>
  <c r="BQ39" i="2"/>
  <c r="BN39" i="2"/>
  <c r="BW39" i="2"/>
  <c r="BS39" i="2" s="1"/>
  <c r="CK39" i="2"/>
  <c r="BV39" i="2"/>
  <c r="BR39" i="2" s="1"/>
  <c r="BY39" i="2"/>
  <c r="CB39" i="2" s="1"/>
  <c r="CD39" i="2"/>
  <c r="CG39" i="2"/>
  <c r="BJ39" i="2"/>
  <c r="BM39" i="2" s="1"/>
  <c r="AO37" i="2"/>
  <c r="CK43" i="2"/>
  <c r="CC43" i="2"/>
  <c r="AI43" i="2" s="1"/>
  <c r="BW43" i="2"/>
  <c r="BS43" i="2" s="1"/>
  <c r="BL43" i="2"/>
  <c r="CG43" i="2"/>
  <c r="BU43" i="2"/>
  <c r="BT43" i="2" s="1"/>
  <c r="BN43" i="2"/>
  <c r="BP43" i="2"/>
  <c r="BQ43" i="2"/>
  <c r="BY43" i="2"/>
  <c r="CB43" i="2" s="1"/>
  <c r="CD43" i="2"/>
  <c r="BJ43" i="2"/>
  <c r="BM43" i="2" s="1"/>
  <c r="BV43" i="2"/>
  <c r="BR43" i="2" s="1"/>
  <c r="CE43" i="2"/>
  <c r="BZ43" i="2"/>
  <c r="CA43" i="2" s="1"/>
  <c r="BV36" i="2"/>
  <c r="BZ36" i="2"/>
  <c r="CA36" i="2" s="1"/>
  <c r="BN36" i="2"/>
  <c r="BP36" i="2"/>
  <c r="BU36" i="2"/>
  <c r="BT36" i="2" s="1"/>
  <c r="BQ36" i="2"/>
  <c r="CD36" i="2"/>
  <c r="BY36" i="2"/>
  <c r="CB36" i="2" s="1"/>
  <c r="CE36" i="2"/>
  <c r="BJ36" i="2"/>
  <c r="BM36" i="2" s="1"/>
  <c r="I36" i="2" s="1"/>
  <c r="CK36" i="2"/>
  <c r="BL36" i="2"/>
  <c r="BR36" i="2"/>
  <c r="BW36" i="2"/>
  <c r="BS36" i="2" s="1"/>
  <c r="CG36" i="2"/>
  <c r="CC36" i="2"/>
  <c r="AI36" i="2" s="1"/>
  <c r="I40" i="2" l="1"/>
  <c r="O42" i="3" s="1"/>
  <c r="M39" i="2"/>
  <c r="S41" i="3" s="1"/>
  <c r="L41" i="2"/>
  <c r="R43" i="3" s="1"/>
  <c r="P43" i="2"/>
  <c r="V45" i="3" s="1"/>
  <c r="I39" i="2"/>
  <c r="O41" i="3" s="1"/>
  <c r="L40" i="2"/>
  <c r="R42" i="3" s="1"/>
  <c r="I41" i="2"/>
  <c r="O43" i="3" s="1"/>
  <c r="P41" i="2"/>
  <c r="V43" i="3" s="1"/>
  <c r="I42" i="2"/>
  <c r="O44" i="3" s="1"/>
  <c r="P42" i="2"/>
  <c r="V44" i="3" s="1"/>
  <c r="P40" i="2"/>
  <c r="V42" i="3" s="1"/>
  <c r="P38" i="2"/>
  <c r="V40" i="3" s="1"/>
  <c r="P36" i="2"/>
  <c r="V38" i="3" s="1"/>
  <c r="I43" i="2"/>
  <c r="O45" i="3" s="1"/>
  <c r="P39" i="2"/>
  <c r="V41" i="3" s="1"/>
  <c r="I38" i="2"/>
  <c r="O40" i="3" s="1"/>
  <c r="BI37" i="2"/>
  <c r="M36" i="2"/>
  <c r="S38" i="3" s="1"/>
  <c r="L39" i="2"/>
  <c r="R41" i="3" s="1"/>
  <c r="M38" i="2"/>
  <c r="S40" i="3" s="1"/>
  <c r="M43" i="2"/>
  <c r="S45" i="3" s="1"/>
  <c r="M42" i="2"/>
  <c r="S44" i="3" s="1"/>
  <c r="L38" i="2"/>
  <c r="R40" i="3" s="1"/>
  <c r="L43" i="2"/>
  <c r="R45" i="3" s="1"/>
  <c r="L42" i="2"/>
  <c r="R44" i="3" s="1"/>
  <c r="M40" i="2"/>
  <c r="S42" i="3" s="1"/>
  <c r="M41" i="2"/>
  <c r="S43" i="3" s="1"/>
  <c r="L36" i="2"/>
  <c r="R38" i="3" s="1"/>
  <c r="BC39" i="2"/>
  <c r="BB39" i="2"/>
  <c r="BD39" i="2"/>
  <c r="BD40" i="2"/>
  <c r="BC40" i="2"/>
  <c r="BB40" i="2"/>
  <c r="BC41" i="2"/>
  <c r="BD41" i="2"/>
  <c r="BB41" i="2"/>
  <c r="AY43" i="2"/>
  <c r="AX43" i="2"/>
  <c r="AW43" i="2"/>
  <c r="BC43" i="2"/>
  <c r="BD43" i="2"/>
  <c r="BB43" i="2"/>
  <c r="BB42" i="2"/>
  <c r="BC42" i="2"/>
  <c r="BD42" i="2"/>
  <c r="AV40" i="2"/>
  <c r="AW40" i="2"/>
  <c r="AX40" i="2"/>
  <c r="AY40" i="2"/>
  <c r="AV41" i="2"/>
  <c r="AW41" i="2"/>
  <c r="AY41" i="2"/>
  <c r="AX41" i="2"/>
  <c r="AX38" i="2"/>
  <c r="AW38" i="2"/>
  <c r="AY38" i="2"/>
  <c r="BB38" i="2"/>
  <c r="BD38" i="2"/>
  <c r="BC38" i="2"/>
  <c r="BD36" i="2"/>
  <c r="BC36" i="2"/>
  <c r="BB36" i="2"/>
  <c r="AY39" i="2"/>
  <c r="AW39" i="2"/>
  <c r="AX39" i="2"/>
  <c r="AX36" i="2"/>
  <c r="AY36" i="2"/>
  <c r="AW36" i="2"/>
  <c r="AX42" i="2"/>
  <c r="AW42" i="2"/>
  <c r="AY42" i="2"/>
  <c r="AV43" i="2"/>
  <c r="AT43" i="2"/>
  <c r="AR43" i="2"/>
  <c r="BA43" i="2"/>
  <c r="AS43" i="2"/>
  <c r="AU43" i="2"/>
  <c r="AT42" i="2"/>
  <c r="BA42" i="2"/>
  <c r="AR42" i="2"/>
  <c r="AU42" i="2"/>
  <c r="AS42" i="2"/>
  <c r="AV42" i="2"/>
  <c r="AS41" i="2"/>
  <c r="AU41" i="2"/>
  <c r="BA41" i="2"/>
  <c r="AT41" i="2"/>
  <c r="AR41" i="2"/>
  <c r="AU40" i="2"/>
  <c r="AS40" i="2"/>
  <c r="AT40" i="2"/>
  <c r="AR40" i="2"/>
  <c r="BA40" i="2"/>
  <c r="AV39" i="2"/>
  <c r="AR39" i="2"/>
  <c r="BA39" i="2"/>
  <c r="AT39" i="2"/>
  <c r="AS39" i="2"/>
  <c r="AU39" i="2"/>
  <c r="AV38" i="2"/>
  <c r="BA38" i="2"/>
  <c r="AR38" i="2"/>
  <c r="AT38" i="2"/>
  <c r="AU38" i="2"/>
  <c r="AS38" i="2"/>
  <c r="AU36" i="2"/>
  <c r="AS36" i="2"/>
  <c r="AV36" i="2"/>
  <c r="AT36" i="2"/>
  <c r="AR36" i="2"/>
  <c r="BA36" i="2"/>
  <c r="O38" i="3"/>
  <c r="CF36" i="2"/>
  <c r="AP36" i="2" s="1"/>
  <c r="AK36" i="2"/>
  <c r="BO36" i="2"/>
  <c r="BH36" i="2" s="1"/>
  <c r="AM36" i="2"/>
  <c r="J36" i="2"/>
  <c r="P38" i="3" s="1"/>
  <c r="O42" i="2"/>
  <c r="U44" i="3" s="1"/>
  <c r="AK40" i="2"/>
  <c r="AM40" i="2"/>
  <c r="BO40" i="2"/>
  <c r="BH40" i="2" s="1"/>
  <c r="J40" i="2"/>
  <c r="P42" i="3" s="1"/>
  <c r="AH37" i="2"/>
  <c r="O36" i="2"/>
  <c r="U38" i="3" s="1"/>
  <c r="AO43" i="2"/>
  <c r="CF43" i="2"/>
  <c r="AP43" i="2" s="1"/>
  <c r="AL42" i="2"/>
  <c r="AN42" i="2"/>
  <c r="CF42" i="2"/>
  <c r="AP42" i="2" s="1"/>
  <c r="AK42" i="2"/>
  <c r="AM42" i="2"/>
  <c r="J42" i="2"/>
  <c r="P44" i="3" s="1"/>
  <c r="AL40" i="2"/>
  <c r="AN40" i="2"/>
  <c r="AO41" i="2"/>
  <c r="CF38" i="2"/>
  <c r="AP38" i="2" s="1"/>
  <c r="AO36" i="2"/>
  <c r="O39" i="2"/>
  <c r="U41" i="3" s="1"/>
  <c r="CF40" i="2"/>
  <c r="AP40" i="2" s="1"/>
  <c r="CF41" i="2"/>
  <c r="AP41" i="2" s="1"/>
  <c r="AM41" i="2"/>
  <c r="AK41" i="2"/>
  <c r="BO41" i="2"/>
  <c r="BH41" i="2" s="1"/>
  <c r="J41" i="2"/>
  <c r="P43" i="3" s="1"/>
  <c r="AI41" i="2"/>
  <c r="AL38" i="2"/>
  <c r="AN38" i="2"/>
  <c r="AK38" i="2"/>
  <c r="AM38" i="2"/>
  <c r="BO38" i="2"/>
  <c r="BH38" i="2" s="1"/>
  <c r="J38" i="2"/>
  <c r="P40" i="3" s="1"/>
  <c r="O38" i="2"/>
  <c r="U40" i="3" s="1"/>
  <c r="AL43" i="2"/>
  <c r="AN43" i="2"/>
  <c r="AO39" i="2"/>
  <c r="AO40" i="2"/>
  <c r="CF39" i="2"/>
  <c r="AP39" i="2" s="1"/>
  <c r="AO42" i="2"/>
  <c r="O41" i="2"/>
  <c r="U43" i="3" s="1"/>
  <c r="AL36" i="2"/>
  <c r="AN36" i="2"/>
  <c r="AK43" i="2"/>
  <c r="AM43" i="2"/>
  <c r="BO43" i="2"/>
  <c r="BH43" i="2" s="1"/>
  <c r="J43" i="2"/>
  <c r="P45" i="3" s="1"/>
  <c r="O43" i="2"/>
  <c r="U45" i="3" s="1"/>
  <c r="AL39" i="2"/>
  <c r="AN39" i="2"/>
  <c r="AK39" i="2"/>
  <c r="BO39" i="2"/>
  <c r="BH39" i="2" s="1"/>
  <c r="AM39" i="2"/>
  <c r="J39" i="2"/>
  <c r="P41" i="3" s="1"/>
  <c r="BO42" i="2"/>
  <c r="BH42" i="2" s="1"/>
  <c r="O40" i="2"/>
  <c r="U42" i="3" s="1"/>
  <c r="AL41" i="2"/>
  <c r="AN41" i="2"/>
  <c r="AO38" i="2"/>
  <c r="BI38" i="2" l="1"/>
  <c r="BI36" i="2"/>
  <c r="BI43" i="2"/>
  <c r="BI42" i="2"/>
  <c r="BI41" i="2"/>
  <c r="N41" i="2" s="1"/>
  <c r="T43" i="3" s="1"/>
  <c r="BI40" i="2"/>
  <c r="BI39" i="2"/>
  <c r="AH38" i="2"/>
  <c r="AH41" i="2"/>
  <c r="K41" i="2"/>
  <c r="AH42" i="2"/>
  <c r="AH39" i="2"/>
  <c r="K39" i="2"/>
  <c r="AH43" i="2"/>
  <c r="AH40" i="2"/>
  <c r="K40" i="2"/>
  <c r="AH36" i="2"/>
  <c r="K36" i="2"/>
  <c r="K43" i="2" l="1"/>
  <c r="Q45" i="3" s="1"/>
  <c r="K42" i="2"/>
  <c r="Q44" i="3" s="1"/>
  <c r="K38" i="2"/>
  <c r="Q40" i="3" s="1"/>
  <c r="K37" i="2"/>
  <c r="Q39" i="3" s="1"/>
  <c r="Q38" i="3"/>
  <c r="Q41" i="3"/>
  <c r="CG45" i="2"/>
  <c r="CK45" i="2"/>
  <c r="CD45" i="2"/>
  <c r="BN45" i="2"/>
  <c r="BU45" i="2"/>
  <c r="BT45" i="2" s="1"/>
  <c r="CC45" i="2"/>
  <c r="AI45" i="2" s="1"/>
  <c r="BW45" i="2"/>
  <c r="BS45" i="2" s="1"/>
  <c r="BL45" i="2"/>
  <c r="BY45" i="2"/>
  <c r="CB45" i="2" s="1"/>
  <c r="BQ45" i="2"/>
  <c r="CE45" i="2"/>
  <c r="BV45" i="2"/>
  <c r="BR45" i="2" s="1"/>
  <c r="BZ45" i="2"/>
  <c r="CA45" i="2" s="1"/>
  <c r="BJ45" i="2"/>
  <c r="BM45" i="2" s="1"/>
  <c r="BP45" i="2"/>
  <c r="Q43" i="3"/>
  <c r="Q42" i="3"/>
  <c r="I45" i="2" l="1"/>
  <c r="P45" i="2"/>
  <c r="V47" i="3" s="1"/>
  <c r="M45" i="2"/>
  <c r="S47" i="3" s="1"/>
  <c r="L45" i="2"/>
  <c r="R47" i="3" s="1"/>
  <c r="AW45" i="2"/>
  <c r="AX45" i="2"/>
  <c r="AY45" i="2"/>
  <c r="BD45" i="2"/>
  <c r="BB45" i="2"/>
  <c r="BC45" i="2"/>
  <c r="BA45" i="2"/>
  <c r="AT45" i="2"/>
  <c r="AR45" i="2"/>
  <c r="AS45" i="2"/>
  <c r="AU45" i="2"/>
  <c r="AV45" i="2"/>
  <c r="O47" i="3"/>
  <c r="CK44" i="2"/>
  <c r="BZ44" i="2"/>
  <c r="CA44" i="2" s="1"/>
  <c r="BV44" i="2"/>
  <c r="BR44" i="2" s="1"/>
  <c r="BL44" i="2"/>
  <c r="BJ44" i="2"/>
  <c r="BM44" i="2" s="1"/>
  <c r="BW44" i="2"/>
  <c r="BS44" i="2" s="1"/>
  <c r="BQ44" i="2"/>
  <c r="BP44" i="2"/>
  <c r="CC44" i="2"/>
  <c r="AI44" i="2" s="1"/>
  <c r="BN44" i="2"/>
  <c r="BU44" i="2"/>
  <c r="BT44" i="2" s="1"/>
  <c r="CG44" i="2"/>
  <c r="BY44" i="2"/>
  <c r="CB44" i="2" s="1"/>
  <c r="CD44" i="2"/>
  <c r="CE44" i="2"/>
  <c r="CK49" i="2"/>
  <c r="CC49" i="2"/>
  <c r="AI49" i="2" s="1"/>
  <c r="CD49" i="2"/>
  <c r="CG49" i="2"/>
  <c r="BJ49" i="2"/>
  <c r="BM49" i="2" s="1"/>
  <c r="BQ49" i="2"/>
  <c r="BW49" i="2"/>
  <c r="BS49" i="2" s="1"/>
  <c r="BY49" i="2"/>
  <c r="CB49" i="2" s="1"/>
  <c r="BL49" i="2"/>
  <c r="BU49" i="2"/>
  <c r="BT49" i="2" s="1"/>
  <c r="BN49" i="2"/>
  <c r="BV49" i="2"/>
  <c r="BR49" i="2" s="1"/>
  <c r="BZ49" i="2"/>
  <c r="CA49" i="2" s="1"/>
  <c r="BP49" i="2"/>
  <c r="CE49" i="2"/>
  <c r="AL45" i="2"/>
  <c r="AN45" i="2"/>
  <c r="CF45" i="2"/>
  <c r="AP45" i="2" s="1"/>
  <c r="AO45" i="2"/>
  <c r="AM45" i="2"/>
  <c r="AK45" i="2"/>
  <c r="BO45" i="2"/>
  <c r="BH45" i="2" s="1"/>
  <c r="J45" i="2"/>
  <c r="P47" i="3" s="1"/>
  <c r="BJ47" i="2"/>
  <c r="BM47" i="2" s="1"/>
  <c r="CK47" i="2"/>
  <c r="BV47" i="2"/>
  <c r="BR47" i="2" s="1"/>
  <c r="CC47" i="2"/>
  <c r="AI47" i="2" s="1"/>
  <c r="CE47" i="2"/>
  <c r="CG47" i="2"/>
  <c r="BL47" i="2"/>
  <c r="BQ47" i="2"/>
  <c r="BN47" i="2"/>
  <c r="BY47" i="2"/>
  <c r="CB47" i="2" s="1"/>
  <c r="BW47" i="2"/>
  <c r="BS47" i="2" s="1"/>
  <c r="BP47" i="2"/>
  <c r="BZ47" i="2"/>
  <c r="CA47" i="2" s="1"/>
  <c r="BU47" i="2"/>
  <c r="BT47" i="2" s="1"/>
  <c r="CD47" i="2"/>
  <c r="CC46" i="2"/>
  <c r="AI46" i="2" s="1"/>
  <c r="BZ46" i="2"/>
  <c r="CA46" i="2" s="1"/>
  <c r="CK46" i="2"/>
  <c r="BU46" i="2"/>
  <c r="BT46" i="2" s="1"/>
  <c r="CD46" i="2"/>
  <c r="BQ46" i="2"/>
  <c r="CE46" i="2"/>
  <c r="BV46" i="2"/>
  <c r="BR46" i="2" s="1"/>
  <c r="BL46" i="2"/>
  <c r="CG46" i="2"/>
  <c r="BW46" i="2"/>
  <c r="BS46" i="2" s="1"/>
  <c r="BY46" i="2"/>
  <c r="CB46" i="2" s="1"/>
  <c r="BJ46" i="2"/>
  <c r="BM46" i="2" s="1"/>
  <c r="BN46" i="2"/>
  <c r="BP46" i="2"/>
  <c r="BW51" i="2"/>
  <c r="BS51" i="2" s="1"/>
  <c r="BY51" i="2"/>
  <c r="CB51" i="2" s="1"/>
  <c r="BQ51" i="2"/>
  <c r="BJ51" i="2"/>
  <c r="BM51" i="2" s="1"/>
  <c r="CD51" i="2"/>
  <c r="BZ51" i="2"/>
  <c r="CA51" i="2" s="1"/>
  <c r="CG51" i="2"/>
  <c r="BV51" i="2"/>
  <c r="BR51" i="2" s="1"/>
  <c r="BL51" i="2"/>
  <c r="CC51" i="2"/>
  <c r="AI51" i="2" s="1"/>
  <c r="BP51" i="2"/>
  <c r="BU51" i="2"/>
  <c r="BT51" i="2" s="1"/>
  <c r="CK51" i="2"/>
  <c r="BN51" i="2"/>
  <c r="CE51" i="2"/>
  <c r="BN50" i="2"/>
  <c r="BP50" i="2"/>
  <c r="CG50" i="2"/>
  <c r="BW50" i="2"/>
  <c r="BS50" i="2" s="1"/>
  <c r="CK50" i="2"/>
  <c r="BU50" i="2"/>
  <c r="BT50" i="2" s="1"/>
  <c r="BY50" i="2"/>
  <c r="CB50" i="2" s="1"/>
  <c r="BZ50" i="2"/>
  <c r="CA50" i="2" s="1"/>
  <c r="BL50" i="2"/>
  <c r="BO50" i="2" s="1"/>
  <c r="BV50" i="2"/>
  <c r="BR50" i="2" s="1"/>
  <c r="BJ50" i="2"/>
  <c r="BM50" i="2" s="1"/>
  <c r="CC50" i="2"/>
  <c r="AI50" i="2" s="1"/>
  <c r="BQ50" i="2"/>
  <c r="CE50" i="2"/>
  <c r="CD50" i="2"/>
  <c r="BN48" i="2"/>
  <c r="CE48" i="2"/>
  <c r="BL48" i="2"/>
  <c r="CK48" i="2"/>
  <c r="BZ48" i="2"/>
  <c r="CA48" i="2" s="1"/>
  <c r="CG48" i="2"/>
  <c r="BQ48" i="2"/>
  <c r="CC48" i="2"/>
  <c r="AI48" i="2" s="1"/>
  <c r="BW48" i="2"/>
  <c r="BS48" i="2" s="1"/>
  <c r="BJ48" i="2"/>
  <c r="BM48" i="2" s="1"/>
  <c r="BV48" i="2"/>
  <c r="BR48" i="2" s="1"/>
  <c r="BU48" i="2"/>
  <c r="BT48" i="2" s="1"/>
  <c r="BY48" i="2"/>
  <c r="CB48" i="2" s="1"/>
  <c r="BP48" i="2"/>
  <c r="CD48" i="2"/>
  <c r="O45" i="2"/>
  <c r="U47" i="3" s="1"/>
  <c r="L47" i="2" l="1"/>
  <c r="R49" i="3" s="1"/>
  <c r="I48" i="2"/>
  <c r="O50" i="3" s="1"/>
  <c r="BH50" i="2"/>
  <c r="K50" i="2" s="1"/>
  <c r="I50" i="2"/>
  <c r="O52" i="3" s="1"/>
  <c r="I46" i="2"/>
  <c r="O48" i="3" s="1"/>
  <c r="P48" i="2"/>
  <c r="V50" i="3" s="1"/>
  <c r="P50" i="2"/>
  <c r="V52" i="3" s="1"/>
  <c r="P46" i="2"/>
  <c r="V48" i="3" s="1"/>
  <c r="P49" i="2"/>
  <c r="V51" i="3" s="1"/>
  <c r="I44" i="2"/>
  <c r="O46" i="3" s="1"/>
  <c r="L48" i="2"/>
  <c r="R50" i="3" s="1"/>
  <c r="M50" i="2"/>
  <c r="S52" i="3" s="1"/>
  <c r="P51" i="2"/>
  <c r="V53" i="3" s="1"/>
  <c r="I51" i="2"/>
  <c r="O53" i="3" s="1"/>
  <c r="P47" i="2"/>
  <c r="V49" i="3" s="1"/>
  <c r="I49" i="2"/>
  <c r="O51" i="3" s="1"/>
  <c r="BI45" i="2"/>
  <c r="I47" i="2"/>
  <c r="O49" i="3" s="1"/>
  <c r="P44" i="2"/>
  <c r="V46" i="3" s="1"/>
  <c r="L51" i="2"/>
  <c r="R53" i="3" s="1"/>
  <c r="M46" i="2"/>
  <c r="S48" i="3" s="1"/>
  <c r="L46" i="2"/>
  <c r="R48" i="3" s="1"/>
  <c r="L44" i="2"/>
  <c r="R46" i="3" s="1"/>
  <c r="M51" i="2"/>
  <c r="S53" i="3" s="1"/>
  <c r="M44" i="2"/>
  <c r="S46" i="3" s="1"/>
  <c r="M47" i="2"/>
  <c r="S49" i="3" s="1"/>
  <c r="M48" i="2"/>
  <c r="S50" i="3" s="1"/>
  <c r="L50" i="2"/>
  <c r="R52" i="3" s="1"/>
  <c r="L49" i="2"/>
  <c r="R51" i="3" s="1"/>
  <c r="M49" i="2"/>
  <c r="S51" i="3" s="1"/>
  <c r="AV51" i="2"/>
  <c r="AY51" i="2"/>
  <c r="AW51" i="2"/>
  <c r="AX51" i="2"/>
  <c r="AW49" i="2"/>
  <c r="AX49" i="2"/>
  <c r="AY49" i="2"/>
  <c r="AW44" i="2"/>
  <c r="AX44" i="2"/>
  <c r="AY44" i="2"/>
  <c r="BD44" i="2"/>
  <c r="BB44" i="2"/>
  <c r="BC44" i="2"/>
  <c r="BC51" i="2"/>
  <c r="BB51" i="2"/>
  <c r="BD51" i="2"/>
  <c r="BC47" i="2"/>
  <c r="BD47" i="2"/>
  <c r="BB47" i="2"/>
  <c r="AX50" i="2"/>
  <c r="AY50" i="2"/>
  <c r="AW50" i="2"/>
  <c r="BB46" i="2"/>
  <c r="BC46" i="2"/>
  <c r="BD46" i="2"/>
  <c r="BC49" i="2"/>
  <c r="BB49" i="2"/>
  <c r="BD49" i="2"/>
  <c r="BD48" i="2"/>
  <c r="BC48" i="2"/>
  <c r="BB48" i="2"/>
  <c r="AY48" i="2"/>
  <c r="AW48" i="2"/>
  <c r="AX48" i="2"/>
  <c r="BB50" i="2"/>
  <c r="BD50" i="2"/>
  <c r="BC50" i="2"/>
  <c r="AX46" i="2"/>
  <c r="AW46" i="2"/>
  <c r="AY46" i="2"/>
  <c r="AY47" i="2"/>
  <c r="AW47" i="2"/>
  <c r="AX47" i="2"/>
  <c r="AT51" i="2"/>
  <c r="AR51" i="2"/>
  <c r="BA51" i="2"/>
  <c r="AS51" i="2"/>
  <c r="AU51" i="2"/>
  <c r="AV50" i="2"/>
  <c r="BA50" i="2"/>
  <c r="AR50" i="2"/>
  <c r="AT50" i="2"/>
  <c r="AU50" i="2"/>
  <c r="AS50" i="2"/>
  <c r="AS49" i="2"/>
  <c r="AU49" i="2"/>
  <c r="AV49" i="2"/>
  <c r="BA49" i="2"/>
  <c r="AT49" i="2"/>
  <c r="AR49" i="2"/>
  <c r="AU48" i="2"/>
  <c r="AS48" i="2"/>
  <c r="AT48" i="2"/>
  <c r="AR48" i="2"/>
  <c r="BA48" i="2"/>
  <c r="AV48" i="2"/>
  <c r="AT47" i="2"/>
  <c r="AR47" i="2"/>
  <c r="BA47" i="2"/>
  <c r="AV47" i="2"/>
  <c r="AS47" i="2"/>
  <c r="AU47" i="2"/>
  <c r="BA46" i="2"/>
  <c r="AR46" i="2"/>
  <c r="AT46" i="2"/>
  <c r="AV46" i="2"/>
  <c r="AU46" i="2"/>
  <c r="AS46" i="2"/>
  <c r="AV44" i="2"/>
  <c r="AT44" i="2"/>
  <c r="AR44" i="2"/>
  <c r="BA44" i="2"/>
  <c r="AU44" i="2"/>
  <c r="AS44" i="2"/>
  <c r="AO48" i="2"/>
  <c r="AL46" i="2"/>
  <c r="AN46" i="2"/>
  <c r="AO46" i="2"/>
  <c r="O47" i="2"/>
  <c r="U49" i="3" s="1"/>
  <c r="AH50" i="2"/>
  <c r="AK50" i="2"/>
  <c r="AM50" i="2"/>
  <c r="J50" i="2"/>
  <c r="P52" i="3" s="1"/>
  <c r="AO51" i="2"/>
  <c r="CF47" i="2"/>
  <c r="AP47" i="2" s="1"/>
  <c r="AO49" i="2"/>
  <c r="AL49" i="2"/>
  <c r="AN49" i="2"/>
  <c r="CF49" i="2"/>
  <c r="AP49" i="2" s="1"/>
  <c r="AO44" i="2"/>
  <c r="AL48" i="2"/>
  <c r="AN48" i="2"/>
  <c r="O48" i="2"/>
  <c r="U50" i="3" s="1"/>
  <c r="AK48" i="2"/>
  <c r="AM48" i="2"/>
  <c r="BO48" i="2"/>
  <c r="BH48" i="2" s="1"/>
  <c r="J48" i="2"/>
  <c r="P50" i="3" s="1"/>
  <c r="O50" i="2"/>
  <c r="U52" i="3" s="1"/>
  <c r="CF51" i="2"/>
  <c r="AP51" i="2" s="1"/>
  <c r="AK46" i="2"/>
  <c r="BO46" i="2"/>
  <c r="BH46" i="2" s="1"/>
  <c r="AM46" i="2"/>
  <c r="J46" i="2"/>
  <c r="P48" i="3" s="1"/>
  <c r="CF46" i="2"/>
  <c r="AP46" i="2" s="1"/>
  <c r="AK47" i="2"/>
  <c r="J47" i="2"/>
  <c r="P49" i="3" s="1"/>
  <c r="BO47" i="2"/>
  <c r="BH47" i="2" s="1"/>
  <c r="AM47" i="2"/>
  <c r="BO49" i="2"/>
  <c r="BH49" i="2" s="1"/>
  <c r="AK49" i="2"/>
  <c r="AM49" i="2"/>
  <c r="J49" i="2"/>
  <c r="P51" i="3" s="1"/>
  <c r="O49" i="2"/>
  <c r="U51" i="3" s="1"/>
  <c r="AK44" i="2"/>
  <c r="BO44" i="2"/>
  <c r="BH44" i="2" s="1"/>
  <c r="AM44" i="2"/>
  <c r="J44" i="2"/>
  <c r="P46" i="3" s="1"/>
  <c r="O44" i="2"/>
  <c r="U46" i="3" s="1"/>
  <c r="AO50" i="2"/>
  <c r="O51" i="2"/>
  <c r="U53" i="3" s="1"/>
  <c r="AO47" i="2"/>
  <c r="AH45" i="2"/>
  <c r="CF44" i="2"/>
  <c r="AP44" i="2" s="1"/>
  <c r="CF48" i="2"/>
  <c r="AP48" i="2" s="1"/>
  <c r="O46" i="2"/>
  <c r="U48" i="3" s="1"/>
  <c r="AL47" i="2"/>
  <c r="AN47" i="2"/>
  <c r="AL50" i="2"/>
  <c r="AN50" i="2"/>
  <c r="CF50" i="2"/>
  <c r="AP50" i="2" s="1"/>
  <c r="AK51" i="2"/>
  <c r="AM51" i="2"/>
  <c r="BO51" i="2"/>
  <c r="BH51" i="2" s="1"/>
  <c r="J51" i="2"/>
  <c r="P53" i="3" s="1"/>
  <c r="AN51" i="2"/>
  <c r="AL51" i="2"/>
  <c r="AL44" i="2"/>
  <c r="AN44" i="2"/>
  <c r="BI50" i="2" l="1"/>
  <c r="BI44" i="2"/>
  <c r="BI49" i="2"/>
  <c r="BI46" i="2"/>
  <c r="BI48" i="2"/>
  <c r="BI51" i="2"/>
  <c r="BI47" i="2"/>
  <c r="AH44" i="2"/>
  <c r="K44" i="2"/>
  <c r="AH49" i="2"/>
  <c r="K49" i="2"/>
  <c r="AH46" i="2"/>
  <c r="K46" i="2"/>
  <c r="AH51" i="2"/>
  <c r="AH47" i="2"/>
  <c r="K47" i="2"/>
  <c r="N50" i="2"/>
  <c r="T52" i="3" s="1"/>
  <c r="Q52" i="3"/>
  <c r="AH48" i="2"/>
  <c r="K45" i="2" l="1"/>
  <c r="Q47" i="3" s="1"/>
  <c r="K48" i="2"/>
  <c r="Q50" i="3" s="1"/>
  <c r="K51" i="2"/>
  <c r="Q53" i="3" s="1"/>
  <c r="BL53" i="2"/>
  <c r="BW53" i="2"/>
  <c r="BS53" i="2" s="1"/>
  <c r="CE53" i="2"/>
  <c r="BQ53" i="2"/>
  <c r="BY53" i="2"/>
  <c r="CB53" i="2" s="1"/>
  <c r="CC53" i="2"/>
  <c r="AI53" i="2" s="1"/>
  <c r="BU53" i="2"/>
  <c r="BT53" i="2" s="1"/>
  <c r="BZ53" i="2"/>
  <c r="CA53" i="2" s="1"/>
  <c r="BJ53" i="2"/>
  <c r="BM53" i="2" s="1"/>
  <c r="BN53" i="2"/>
  <c r="BV53" i="2"/>
  <c r="BR53" i="2" s="1"/>
  <c r="CG53" i="2"/>
  <c r="CK53" i="2"/>
  <c r="BP53" i="2"/>
  <c r="CD53" i="2"/>
  <c r="Q51" i="3"/>
  <c r="Q49" i="3"/>
  <c r="Q48" i="3"/>
  <c r="Q46" i="3"/>
  <c r="CG58" i="2"/>
  <c r="CC58" i="2"/>
  <c r="AI58" i="2" s="1"/>
  <c r="CD58" i="2"/>
  <c r="BU58" i="2"/>
  <c r="BT58" i="2" s="1"/>
  <c r="CE58" i="2"/>
  <c r="BZ58" i="2"/>
  <c r="CA58" i="2" s="1"/>
  <c r="BY58" i="2"/>
  <c r="CB58" i="2" s="1"/>
  <c r="BQ58" i="2"/>
  <c r="CK58" i="2"/>
  <c r="BN58" i="2"/>
  <c r="BJ58" i="2"/>
  <c r="BM58" i="2" s="1"/>
  <c r="BV58" i="2"/>
  <c r="BR58" i="2" s="1"/>
  <c r="BW58" i="2"/>
  <c r="BS58" i="2" s="1"/>
  <c r="BP58" i="2"/>
  <c r="BL58" i="2"/>
  <c r="I53" i="2" l="1"/>
  <c r="O55" i="3" s="1"/>
  <c r="I58" i="2"/>
  <c r="O60" i="3" s="1"/>
  <c r="M58" i="2"/>
  <c r="S60" i="3" s="1"/>
  <c r="P58" i="2"/>
  <c r="V60" i="3" s="1"/>
  <c r="P53" i="2"/>
  <c r="V55" i="3" s="1"/>
  <c r="L58" i="2"/>
  <c r="R60" i="3" s="1"/>
  <c r="M53" i="2"/>
  <c r="S55" i="3" s="1"/>
  <c r="L53" i="2"/>
  <c r="R55" i="3" s="1"/>
  <c r="AW58" i="2"/>
  <c r="AX58" i="2"/>
  <c r="AY58" i="2"/>
  <c r="AV58" i="2"/>
  <c r="BB58" i="2"/>
  <c r="BC58" i="2"/>
  <c r="AR58" i="2"/>
  <c r="BD58" i="2"/>
  <c r="BA58" i="2"/>
  <c r="AT58" i="2"/>
  <c r="AU58" i="2"/>
  <c r="AS58" i="2"/>
  <c r="AV53" i="2"/>
  <c r="AW53" i="2"/>
  <c r="AX53" i="2"/>
  <c r="AY53" i="2"/>
  <c r="BB53" i="2"/>
  <c r="BC53" i="2"/>
  <c r="BD53" i="2"/>
  <c r="AS53" i="2"/>
  <c r="AU53" i="2"/>
  <c r="AR53" i="2"/>
  <c r="BA53" i="2"/>
  <c r="AT53" i="2"/>
  <c r="AO58" i="2"/>
  <c r="BV52" i="2"/>
  <c r="BR52" i="2" s="1"/>
  <c r="CE52" i="2"/>
  <c r="CD52" i="2"/>
  <c r="BY52" i="2"/>
  <c r="CB52" i="2" s="1"/>
  <c r="CG52" i="2"/>
  <c r="BQ52" i="2"/>
  <c r="M52" i="2" s="1"/>
  <c r="BJ52" i="2"/>
  <c r="BM52" i="2" s="1"/>
  <c r="CK52" i="2"/>
  <c r="BU52" i="2"/>
  <c r="BT52" i="2" s="1"/>
  <c r="BW52" i="2"/>
  <c r="BS52" i="2" s="1"/>
  <c r="BZ52" i="2"/>
  <c r="CA52" i="2" s="1"/>
  <c r="BP52" i="2"/>
  <c r="CC52" i="2"/>
  <c r="AI52" i="2" s="1"/>
  <c r="BN52" i="2"/>
  <c r="BL52" i="2"/>
  <c r="BU55" i="2"/>
  <c r="BT55" i="2" s="1"/>
  <c r="BJ55" i="2"/>
  <c r="BM55" i="2" s="1"/>
  <c r="BQ55" i="2"/>
  <c r="CD55" i="2"/>
  <c r="BL55" i="2"/>
  <c r="BP55" i="2"/>
  <c r="CE55" i="2"/>
  <c r="BV55" i="2"/>
  <c r="BR55" i="2" s="1"/>
  <c r="CG55" i="2"/>
  <c r="BY55" i="2"/>
  <c r="CB55" i="2" s="1"/>
  <c r="CK55" i="2"/>
  <c r="CC55" i="2"/>
  <c r="BZ55" i="2"/>
  <c r="CA55" i="2" s="1"/>
  <c r="BN55" i="2"/>
  <c r="BW55" i="2"/>
  <c r="BS55" i="2" s="1"/>
  <c r="BY57" i="2"/>
  <c r="CB57" i="2" s="1"/>
  <c r="CE57" i="2"/>
  <c r="BU57" i="2"/>
  <c r="BT57" i="2" s="1"/>
  <c r="CG57" i="2"/>
  <c r="BZ57" i="2"/>
  <c r="CA57" i="2" s="1"/>
  <c r="BV57" i="2"/>
  <c r="BR57" i="2" s="1"/>
  <c r="BP57" i="2"/>
  <c r="BQ57" i="2"/>
  <c r="CC57" i="2"/>
  <c r="AI57" i="2" s="1"/>
  <c r="BJ57" i="2"/>
  <c r="BM57" i="2" s="1"/>
  <c r="CD57" i="2"/>
  <c r="CK57" i="2"/>
  <c r="BL57" i="2"/>
  <c r="BN57" i="2"/>
  <c r="BW57" i="2"/>
  <c r="BS57" i="2" s="1"/>
  <c r="AO53" i="2"/>
  <c r="AN58" i="2"/>
  <c r="AL58" i="2"/>
  <c r="O58" i="2"/>
  <c r="U60" i="3" s="1"/>
  <c r="CF58" i="2"/>
  <c r="AP58" i="2" s="1"/>
  <c r="BQ54" i="2"/>
  <c r="BU54" i="2"/>
  <c r="BT54" i="2" s="1"/>
  <c r="CC54" i="2"/>
  <c r="AI54" i="2" s="1"/>
  <c r="CE54" i="2"/>
  <c r="BZ54" i="2"/>
  <c r="CA54" i="2" s="1"/>
  <c r="BY54" i="2"/>
  <c r="CB54" i="2" s="1"/>
  <c r="CK54" i="2"/>
  <c r="BV54" i="2"/>
  <c r="BR54" i="2" s="1"/>
  <c r="BP54" i="2"/>
  <c r="BJ54" i="2"/>
  <c r="BM54" i="2" s="1"/>
  <c r="CD54" i="2"/>
  <c r="BN54" i="2"/>
  <c r="CG54" i="2"/>
  <c r="BL54" i="2"/>
  <c r="BW54" i="2"/>
  <c r="BS54" i="2" s="1"/>
  <c r="BQ59" i="2"/>
  <c r="BV59" i="2"/>
  <c r="BR59" i="2" s="1"/>
  <c r="BY59" i="2"/>
  <c r="CB59" i="2" s="1"/>
  <c r="CK59" i="2"/>
  <c r="CC59" i="2"/>
  <c r="AI59" i="2" s="1"/>
  <c r="BP59" i="2"/>
  <c r="BW59" i="2"/>
  <c r="BS59" i="2" s="1"/>
  <c r="CE59" i="2"/>
  <c r="BL59" i="2"/>
  <c r="BU59" i="2"/>
  <c r="BT59" i="2" s="1"/>
  <c r="CD59" i="2"/>
  <c r="BZ59" i="2"/>
  <c r="CA59" i="2" s="1"/>
  <c r="BJ59" i="2"/>
  <c r="BM59" i="2" s="1"/>
  <c r="BN59" i="2"/>
  <c r="CG59" i="2"/>
  <c r="CF53" i="2"/>
  <c r="AP53" i="2" s="1"/>
  <c r="AK53" i="2"/>
  <c r="AM53" i="2"/>
  <c r="BO53" i="2"/>
  <c r="BH53" i="2" s="1"/>
  <c r="J53" i="2"/>
  <c r="P55" i="3" s="1"/>
  <c r="O53" i="2"/>
  <c r="U55" i="3" s="1"/>
  <c r="AM58" i="2"/>
  <c r="AK58" i="2"/>
  <c r="BO58" i="2"/>
  <c r="BH58" i="2" s="1"/>
  <c r="J58" i="2"/>
  <c r="P60" i="3" s="1"/>
  <c r="BZ56" i="2"/>
  <c r="CA56" i="2" s="1"/>
  <c r="BL56" i="2"/>
  <c r="CC56" i="2"/>
  <c r="BN56" i="2"/>
  <c r="CK56" i="2"/>
  <c r="BY56" i="2"/>
  <c r="CB56" i="2" s="1"/>
  <c r="BW56" i="2"/>
  <c r="BS56" i="2" s="1"/>
  <c r="BU56" i="2"/>
  <c r="BT56" i="2" s="1"/>
  <c r="CG56" i="2"/>
  <c r="BQ56" i="2"/>
  <c r="BJ56" i="2"/>
  <c r="BM56" i="2" s="1"/>
  <c r="CD56" i="2"/>
  <c r="BP56" i="2"/>
  <c r="BV56" i="2"/>
  <c r="BR56" i="2" s="1"/>
  <c r="CE56" i="2"/>
  <c r="AN53" i="2"/>
  <c r="AL53" i="2"/>
  <c r="I59" i="2" l="1"/>
  <c r="M59" i="2"/>
  <c r="S61" i="3" s="1"/>
  <c r="I54" i="2"/>
  <c r="O56" i="3" s="1"/>
  <c r="I57" i="2"/>
  <c r="O59" i="3" s="1"/>
  <c r="L52" i="2"/>
  <c r="R54" i="3" s="1"/>
  <c r="BI58" i="2"/>
  <c r="N58" i="2" s="1"/>
  <c r="T60" i="3" s="1"/>
  <c r="BI53" i="2"/>
  <c r="P54" i="2"/>
  <c r="V56" i="3" s="1"/>
  <c r="P55" i="2"/>
  <c r="V57" i="3" s="1"/>
  <c r="P56" i="2"/>
  <c r="V58" i="3" s="1"/>
  <c r="P59" i="2"/>
  <c r="V61" i="3" s="1"/>
  <c r="I52" i="2"/>
  <c r="O54" i="3" s="1"/>
  <c r="I56" i="2"/>
  <c r="O58" i="3" s="1"/>
  <c r="P57" i="2"/>
  <c r="V59" i="3" s="1"/>
  <c r="I55" i="2"/>
  <c r="O57" i="3" s="1"/>
  <c r="P52" i="2"/>
  <c r="V54" i="3" s="1"/>
  <c r="M56" i="2"/>
  <c r="S58" i="3" s="1"/>
  <c r="M57" i="2"/>
  <c r="S59" i="3" s="1"/>
  <c r="L55" i="2"/>
  <c r="R57" i="3" s="1"/>
  <c r="M55" i="2"/>
  <c r="S57" i="3" s="1"/>
  <c r="L56" i="2"/>
  <c r="R58" i="3" s="1"/>
  <c r="L57" i="2"/>
  <c r="R59" i="3" s="1"/>
  <c r="L59" i="2"/>
  <c r="R61" i="3" s="1"/>
  <c r="L54" i="2"/>
  <c r="R56" i="3" s="1"/>
  <c r="M54" i="2"/>
  <c r="S56" i="3" s="1"/>
  <c r="AW56" i="2"/>
  <c r="AX56" i="2"/>
  <c r="AY56" i="2"/>
  <c r="BC59" i="2"/>
  <c r="BB59" i="2"/>
  <c r="BD59" i="2"/>
  <c r="AY57" i="2"/>
  <c r="AV57" i="2"/>
  <c r="AW57" i="2"/>
  <c r="AX57" i="2"/>
  <c r="AW59" i="2"/>
  <c r="AY59" i="2"/>
  <c r="AX59" i="2"/>
  <c r="AX54" i="2"/>
  <c r="AW54" i="2"/>
  <c r="AY54" i="2"/>
  <c r="AU57" i="2"/>
  <c r="AS57" i="2"/>
  <c r="BC55" i="2"/>
  <c r="BD55" i="2"/>
  <c r="BB55" i="2"/>
  <c r="AX52" i="2"/>
  <c r="AY52" i="2"/>
  <c r="AW52" i="2"/>
  <c r="BD52" i="2"/>
  <c r="BB52" i="2"/>
  <c r="BC52" i="2"/>
  <c r="BD56" i="2"/>
  <c r="BC56" i="2"/>
  <c r="BB56" i="2"/>
  <c r="BB54" i="2"/>
  <c r="BD54" i="2"/>
  <c r="BC54" i="2"/>
  <c r="BD57" i="2"/>
  <c r="BB57" i="2"/>
  <c r="AR57" i="2"/>
  <c r="BC57" i="2"/>
  <c r="AT57" i="2"/>
  <c r="BA57" i="2"/>
  <c r="AV55" i="2"/>
  <c r="AY55" i="2"/>
  <c r="AW55" i="2"/>
  <c r="AX55" i="2"/>
  <c r="AS59" i="2"/>
  <c r="AU59" i="2"/>
  <c r="AR59" i="2"/>
  <c r="AT59" i="2"/>
  <c r="BA59" i="2"/>
  <c r="AV59" i="2"/>
  <c r="BA56" i="2"/>
  <c r="AT56" i="2"/>
  <c r="AR56" i="2"/>
  <c r="AU56" i="2"/>
  <c r="AS56" i="2"/>
  <c r="AV56" i="2"/>
  <c r="AT55" i="2"/>
  <c r="AR55" i="2"/>
  <c r="BA55" i="2"/>
  <c r="AS55" i="2"/>
  <c r="AU55" i="2"/>
  <c r="AU54" i="2"/>
  <c r="AS54" i="2"/>
  <c r="AV54" i="2"/>
  <c r="BA54" i="2"/>
  <c r="AR54" i="2"/>
  <c r="AT54" i="2"/>
  <c r="AV52" i="2"/>
  <c r="AT52" i="2"/>
  <c r="AR52" i="2"/>
  <c r="BA52" i="2"/>
  <c r="AU52" i="2"/>
  <c r="AS52" i="2"/>
  <c r="AI56" i="2"/>
  <c r="AI55" i="2"/>
  <c r="S54" i="3"/>
  <c r="O61" i="3"/>
  <c r="AO52" i="2"/>
  <c r="O56" i="2"/>
  <c r="U58" i="3" s="1"/>
  <c r="AH58" i="2"/>
  <c r="K58" i="2"/>
  <c r="AH53" i="2"/>
  <c r="AO59" i="2"/>
  <c r="AM57" i="2"/>
  <c r="AK57" i="2"/>
  <c r="BO57" i="2"/>
  <c r="BH57" i="2" s="1"/>
  <c r="J57" i="2"/>
  <c r="P59" i="3" s="1"/>
  <c r="AO57" i="2"/>
  <c r="AO56" i="2"/>
  <c r="AL56" i="2"/>
  <c r="AN56" i="2"/>
  <c r="AK54" i="2"/>
  <c r="AM54" i="2"/>
  <c r="BO54" i="2"/>
  <c r="BH54" i="2" s="1"/>
  <c r="J54" i="2"/>
  <c r="P56" i="3" s="1"/>
  <c r="AN57" i="2"/>
  <c r="AL57" i="2"/>
  <c r="AO55" i="2"/>
  <c r="CF56" i="2"/>
  <c r="AP56" i="2" s="1"/>
  <c r="AM56" i="2"/>
  <c r="BO56" i="2"/>
  <c r="BH56" i="2" s="1"/>
  <c r="AK56" i="2"/>
  <c r="J56" i="2"/>
  <c r="P58" i="3" s="1"/>
  <c r="CF59" i="2"/>
  <c r="AP59" i="2" s="1"/>
  <c r="O59" i="2"/>
  <c r="U61" i="3" s="1"/>
  <c r="AL59" i="2"/>
  <c r="AN59" i="2"/>
  <c r="AN54" i="2"/>
  <c r="AL54" i="2"/>
  <c r="O57" i="2"/>
  <c r="U59" i="3" s="1"/>
  <c r="AK55" i="2"/>
  <c r="AM55" i="2"/>
  <c r="BO55" i="2"/>
  <c r="BH55" i="2" s="1"/>
  <c r="J55" i="2"/>
  <c r="P57" i="3" s="1"/>
  <c r="AL55" i="2"/>
  <c r="AN55" i="2"/>
  <c r="CF52" i="2"/>
  <c r="AP52" i="2" s="1"/>
  <c r="AM59" i="2"/>
  <c r="AK59" i="2"/>
  <c r="BO59" i="2"/>
  <c r="BH59" i="2" s="1"/>
  <c r="J59" i="2"/>
  <c r="P61" i="3" s="1"/>
  <c r="CF54" i="2"/>
  <c r="AP54" i="2" s="1"/>
  <c r="CF55" i="2"/>
  <c r="AP55" i="2" s="1"/>
  <c r="AL52" i="2"/>
  <c r="AN52" i="2"/>
  <c r="AO54" i="2"/>
  <c r="O54" i="2"/>
  <c r="U56" i="3" s="1"/>
  <c r="CF57" i="2"/>
  <c r="AP57" i="2" s="1"/>
  <c r="O55" i="2"/>
  <c r="U57" i="3" s="1"/>
  <c r="AM52" i="2"/>
  <c r="BO52" i="2"/>
  <c r="BH52" i="2" s="1"/>
  <c r="AK52" i="2"/>
  <c r="J52" i="2"/>
  <c r="P54" i="3" s="1"/>
  <c r="O52" i="2"/>
  <c r="U54" i="3" s="1"/>
  <c r="BI52" i="2" l="1"/>
  <c r="BI56" i="2"/>
  <c r="N56" i="2" s="1"/>
  <c r="T58" i="3" s="1"/>
  <c r="BI55" i="2"/>
  <c r="BI57" i="2"/>
  <c r="N57" i="2" s="1"/>
  <c r="T59" i="3" s="1"/>
  <c r="BI54" i="2"/>
  <c r="BI59" i="2"/>
  <c r="AH52" i="2"/>
  <c r="K52" i="2"/>
  <c r="Q60" i="3"/>
  <c r="AH55" i="2"/>
  <c r="AH57" i="2"/>
  <c r="K57" i="2"/>
  <c r="AH59" i="2"/>
  <c r="AH54" i="2"/>
  <c r="K54" i="2"/>
  <c r="AH56" i="2"/>
  <c r="K59" i="2" l="1"/>
  <c r="Q61" i="3" s="1"/>
  <c r="K53" i="2"/>
  <c r="Q55" i="3" s="1"/>
  <c r="K56" i="2"/>
  <c r="Q58" i="3" s="1"/>
  <c r="K55" i="2"/>
  <c r="Q57" i="3" s="1"/>
  <c r="Q59" i="3"/>
  <c r="CE61" i="2"/>
  <c r="CG61" i="2"/>
  <c r="BY61" i="2"/>
  <c r="CB61" i="2" s="1"/>
  <c r="BU61" i="2"/>
  <c r="BT61" i="2" s="1"/>
  <c r="BL61" i="2"/>
  <c r="CC61" i="2"/>
  <c r="AI61" i="2" s="1"/>
  <c r="CD61" i="2"/>
  <c r="BV61" i="2"/>
  <c r="BR61" i="2" s="1"/>
  <c r="CK61" i="2"/>
  <c r="BQ61" i="2"/>
  <c r="BP61" i="2"/>
  <c r="L61" i="2" s="1"/>
  <c r="BW61" i="2"/>
  <c r="BS61" i="2" s="1"/>
  <c r="BZ61" i="2"/>
  <c r="CA61" i="2" s="1"/>
  <c r="BN61" i="2"/>
  <c r="BJ61" i="2"/>
  <c r="BM61" i="2" s="1"/>
  <c r="BY66" i="2"/>
  <c r="CB66" i="2" s="1"/>
  <c r="BP66" i="2"/>
  <c r="CC66" i="2"/>
  <c r="AI66" i="2" s="1"/>
  <c r="BL66" i="2"/>
  <c r="CK66" i="2"/>
  <c r="BN66" i="2"/>
  <c r="CD66" i="2"/>
  <c r="BJ66" i="2"/>
  <c r="BM66" i="2" s="1"/>
  <c r="BW66" i="2"/>
  <c r="BS66" i="2" s="1"/>
  <c r="BV66" i="2"/>
  <c r="BR66" i="2" s="1"/>
  <c r="BZ66" i="2"/>
  <c r="CA66" i="2" s="1"/>
  <c r="CE66" i="2"/>
  <c r="BU66" i="2"/>
  <c r="BT66" i="2" s="1"/>
  <c r="CG66" i="2"/>
  <c r="BQ66" i="2"/>
  <c r="Q54" i="3"/>
  <c r="Q56" i="3"/>
  <c r="I66" i="2" l="1"/>
  <c r="I61" i="2"/>
  <c r="X12" i="3" s="1"/>
  <c r="P66" i="2"/>
  <c r="AE17" i="3" s="1"/>
  <c r="P61" i="2"/>
  <c r="AE12" i="3" s="1"/>
  <c r="M66" i="2"/>
  <c r="M61" i="2"/>
  <c r="AB12" i="3" s="1"/>
  <c r="L66" i="2"/>
  <c r="AA17" i="3" s="1"/>
  <c r="AW66" i="2"/>
  <c r="AX66" i="2"/>
  <c r="AV66" i="2"/>
  <c r="AY66" i="2"/>
  <c r="AY61" i="2"/>
  <c r="AX61" i="2"/>
  <c r="AV61" i="2"/>
  <c r="AW61" i="2"/>
  <c r="AU61" i="2"/>
  <c r="AS61" i="2"/>
  <c r="BB66" i="2"/>
  <c r="AT66" i="2"/>
  <c r="AR66" i="2"/>
  <c r="BA66" i="2"/>
  <c r="BC66" i="2"/>
  <c r="BD66" i="2"/>
  <c r="AU66" i="2"/>
  <c r="AS66" i="2"/>
  <c r="BD61" i="2"/>
  <c r="BA61" i="2"/>
  <c r="BB61" i="2"/>
  <c r="AT61" i="2"/>
  <c r="AR61" i="2"/>
  <c r="BC61" i="2"/>
  <c r="AA12" i="3"/>
  <c r="AB17" i="3"/>
  <c r="CG60" i="2"/>
  <c r="CE60" i="2"/>
  <c r="BV60" i="2"/>
  <c r="BR60" i="2" s="1"/>
  <c r="CC60" i="2"/>
  <c r="CD60" i="2"/>
  <c r="BZ60" i="2"/>
  <c r="CA60" i="2" s="1"/>
  <c r="BQ60" i="2"/>
  <c r="BU60" i="2"/>
  <c r="BT60" i="2" s="1"/>
  <c r="BP60" i="2"/>
  <c r="L60" i="2" s="1"/>
  <c r="BN60" i="2"/>
  <c r="CK60" i="2"/>
  <c r="BY60" i="2"/>
  <c r="CB60" i="2" s="1"/>
  <c r="BL60" i="2"/>
  <c r="BW60" i="2"/>
  <c r="BS60" i="2" s="1"/>
  <c r="BJ60" i="2"/>
  <c r="BM60" i="2" s="1"/>
  <c r="AM61" i="2"/>
  <c r="BO61" i="2"/>
  <c r="BH61" i="2" s="1"/>
  <c r="AK61" i="2"/>
  <c r="J61" i="2"/>
  <c r="Y12" i="3" s="1"/>
  <c r="CF61" i="2"/>
  <c r="AP61" i="2" s="1"/>
  <c r="CF66" i="2"/>
  <c r="AP66" i="2" s="1"/>
  <c r="AO66" i="2"/>
  <c r="AM66" i="2"/>
  <c r="AK66" i="2"/>
  <c r="BO66" i="2"/>
  <c r="BH66" i="2" s="1"/>
  <c r="J66" i="2"/>
  <c r="Y17" i="3" s="1"/>
  <c r="BP64" i="2"/>
  <c r="BJ64" i="2"/>
  <c r="BM64" i="2" s="1"/>
  <c r="BQ64" i="2"/>
  <c r="CE64" i="2"/>
  <c r="CD64" i="2"/>
  <c r="BL64" i="2"/>
  <c r="CG64" i="2"/>
  <c r="BU64" i="2"/>
  <c r="BT64" i="2" s="1"/>
  <c r="BY64" i="2"/>
  <c r="CB64" i="2" s="1"/>
  <c r="BN64" i="2"/>
  <c r="BZ64" i="2"/>
  <c r="CA64" i="2" s="1"/>
  <c r="BW64" i="2"/>
  <c r="BS64" i="2" s="1"/>
  <c r="CC64" i="2"/>
  <c r="AI64" i="2" s="1"/>
  <c r="BV64" i="2"/>
  <c r="BR64" i="2" s="1"/>
  <c r="CK64" i="2"/>
  <c r="BZ62" i="2"/>
  <c r="CA62" i="2" s="1"/>
  <c r="BL62" i="2"/>
  <c r="CC62" i="2"/>
  <c r="AI62" i="2" s="1"/>
  <c r="BQ62" i="2"/>
  <c r="BU62" i="2"/>
  <c r="BT62" i="2" s="1"/>
  <c r="BN62" i="2"/>
  <c r="CD62" i="2"/>
  <c r="CE62" i="2"/>
  <c r="BJ62" i="2"/>
  <c r="BM62" i="2" s="1"/>
  <c r="BV62" i="2"/>
  <c r="BR62" i="2" s="1"/>
  <c r="CG62" i="2"/>
  <c r="BW62" i="2"/>
  <c r="BS62" i="2" s="1"/>
  <c r="BY62" i="2"/>
  <c r="CB62" i="2" s="1"/>
  <c r="CK62" i="2"/>
  <c r="BP62" i="2"/>
  <c r="CC63" i="2"/>
  <c r="AI63" i="2" s="1"/>
  <c r="BU63" i="2"/>
  <c r="BT63" i="2" s="1"/>
  <c r="BY63" i="2"/>
  <c r="CB63" i="2" s="1"/>
  <c r="BN63" i="2"/>
  <c r="BJ63" i="2"/>
  <c r="BM63" i="2" s="1"/>
  <c r="BQ63" i="2"/>
  <c r="CE63" i="2"/>
  <c r="BV63" i="2"/>
  <c r="BR63" i="2" s="1"/>
  <c r="BW63" i="2"/>
  <c r="BS63" i="2" s="1"/>
  <c r="CG63" i="2"/>
  <c r="CD63" i="2"/>
  <c r="CK63" i="2"/>
  <c r="BL63" i="2"/>
  <c r="BP63" i="2"/>
  <c r="BZ63" i="2"/>
  <c r="CA63" i="2" s="1"/>
  <c r="O66" i="2"/>
  <c r="AD17" i="3" s="1"/>
  <c r="AL66" i="2"/>
  <c r="AN66" i="2"/>
  <c r="O61" i="2"/>
  <c r="AD12" i="3" s="1"/>
  <c r="AO61" i="2"/>
  <c r="CK65" i="2"/>
  <c r="BU65" i="2"/>
  <c r="BT65" i="2" s="1"/>
  <c r="BJ65" i="2"/>
  <c r="BM65" i="2" s="1"/>
  <c r="CD65" i="2"/>
  <c r="BQ65" i="2"/>
  <c r="CC65" i="2"/>
  <c r="AI65" i="2" s="1"/>
  <c r="BV65" i="2"/>
  <c r="BR65" i="2" s="1"/>
  <c r="CG65" i="2"/>
  <c r="BZ65" i="2"/>
  <c r="CA65" i="2" s="1"/>
  <c r="BL65" i="2"/>
  <c r="BN65" i="2"/>
  <c r="BY65" i="2"/>
  <c r="CB65" i="2" s="1"/>
  <c r="BW65" i="2"/>
  <c r="BS65" i="2" s="1"/>
  <c r="CE65" i="2"/>
  <c r="BP65" i="2"/>
  <c r="X17" i="3"/>
  <c r="CG67" i="2"/>
  <c r="CE67" i="2"/>
  <c r="CD67" i="2"/>
  <c r="BQ67" i="2"/>
  <c r="BY67" i="2"/>
  <c r="CB67" i="2" s="1"/>
  <c r="BU67" i="2"/>
  <c r="BT67" i="2" s="1"/>
  <c r="BV67" i="2"/>
  <c r="BR67" i="2" s="1"/>
  <c r="BN67" i="2"/>
  <c r="CK67" i="2"/>
  <c r="BL67" i="2"/>
  <c r="BJ67" i="2"/>
  <c r="BM67" i="2" s="1"/>
  <c r="BZ67" i="2"/>
  <c r="CA67" i="2" s="1"/>
  <c r="CC67" i="2"/>
  <c r="AI67" i="2" s="1"/>
  <c r="BW67" i="2"/>
  <c r="BS67" i="2" s="1"/>
  <c r="BP67" i="2"/>
  <c r="AN61" i="2"/>
  <c r="AL61" i="2"/>
  <c r="I65" i="2" l="1"/>
  <c r="X16" i="3" s="1"/>
  <c r="I60" i="2"/>
  <c r="I64" i="2"/>
  <c r="X15" i="3" s="1"/>
  <c r="I67" i="2"/>
  <c r="X18" i="3" s="1"/>
  <c r="L65" i="2"/>
  <c r="AA16" i="3" s="1"/>
  <c r="P60" i="2"/>
  <c r="AE11" i="3" s="1"/>
  <c r="P67" i="2"/>
  <c r="AE18" i="3" s="1"/>
  <c r="P65" i="2"/>
  <c r="AE16" i="3" s="1"/>
  <c r="P63" i="2"/>
  <c r="AE14" i="3" s="1"/>
  <c r="I62" i="2"/>
  <c r="X13" i="3" s="1"/>
  <c r="P62" i="2"/>
  <c r="AE13" i="3" s="1"/>
  <c r="P64" i="2"/>
  <c r="AE15" i="3" s="1"/>
  <c r="BI61" i="2"/>
  <c r="I63" i="2"/>
  <c r="X14" i="3" s="1"/>
  <c r="BI66" i="2"/>
  <c r="M65" i="2"/>
  <c r="AB16" i="3" s="1"/>
  <c r="M64" i="2"/>
  <c r="AB15" i="3" s="1"/>
  <c r="L67" i="2"/>
  <c r="AA18" i="3" s="1"/>
  <c r="L64" i="2"/>
  <c r="AA15" i="3" s="1"/>
  <c r="L63" i="2"/>
  <c r="AA14" i="3" s="1"/>
  <c r="M63" i="2"/>
  <c r="AB14" i="3" s="1"/>
  <c r="M60" i="2"/>
  <c r="AB11" i="3" s="1"/>
  <c r="M62" i="2"/>
  <c r="AB13" i="3" s="1"/>
  <c r="M67" i="2"/>
  <c r="AB18" i="3" s="1"/>
  <c r="L62" i="2"/>
  <c r="AA13" i="3" s="1"/>
  <c r="BD64" i="2"/>
  <c r="BB64" i="2"/>
  <c r="BC64" i="2"/>
  <c r="AW67" i="2"/>
  <c r="AY67" i="2"/>
  <c r="AX67" i="2"/>
  <c r="AV67" i="2"/>
  <c r="AW63" i="2"/>
  <c r="AX63" i="2"/>
  <c r="AY63" i="2"/>
  <c r="AU62" i="2"/>
  <c r="AS62" i="2"/>
  <c r="AX64" i="2"/>
  <c r="AW64" i="2"/>
  <c r="AY64" i="2"/>
  <c r="AY65" i="2"/>
  <c r="AW65" i="2"/>
  <c r="AX65" i="2"/>
  <c r="AX62" i="2"/>
  <c r="AV62" i="2"/>
  <c r="AY62" i="2"/>
  <c r="AW62" i="2"/>
  <c r="BC67" i="2"/>
  <c r="BB67" i="2"/>
  <c r="BD67" i="2"/>
  <c r="AR67" i="2"/>
  <c r="AT67" i="2"/>
  <c r="BA67" i="2"/>
  <c r="AS67" i="2"/>
  <c r="AU67" i="2"/>
  <c r="BC65" i="2"/>
  <c r="BB65" i="2"/>
  <c r="BD65" i="2"/>
  <c r="BC63" i="2"/>
  <c r="BD63" i="2"/>
  <c r="BB63" i="2"/>
  <c r="BB62" i="2"/>
  <c r="BD62" i="2"/>
  <c r="AT62" i="2"/>
  <c r="BA62" i="2"/>
  <c r="BC62" i="2"/>
  <c r="AR62" i="2"/>
  <c r="BD60" i="2"/>
  <c r="BB60" i="2"/>
  <c r="BC60" i="2"/>
  <c r="AX60" i="2"/>
  <c r="AW60" i="2"/>
  <c r="AY60" i="2"/>
  <c r="AS65" i="2"/>
  <c r="AU65" i="2"/>
  <c r="AV65" i="2"/>
  <c r="BA65" i="2"/>
  <c r="AT65" i="2"/>
  <c r="AR65" i="2"/>
  <c r="AT64" i="2"/>
  <c r="AR64" i="2"/>
  <c r="BA64" i="2"/>
  <c r="AV64" i="2"/>
  <c r="AS64" i="2"/>
  <c r="AU64" i="2"/>
  <c r="AS63" i="2"/>
  <c r="AU63" i="2"/>
  <c r="AR63" i="2"/>
  <c r="BA63" i="2"/>
  <c r="AT63" i="2"/>
  <c r="AV63" i="2"/>
  <c r="AU60" i="2"/>
  <c r="AS60" i="2"/>
  <c r="BA60" i="2"/>
  <c r="AT60" i="2"/>
  <c r="AR60" i="2"/>
  <c r="AV60" i="2"/>
  <c r="AI60" i="2"/>
  <c r="N66" i="2"/>
  <c r="AC17" i="3" s="1"/>
  <c r="AA11" i="3"/>
  <c r="N61" i="2"/>
  <c r="AC12" i="3" s="1"/>
  <c r="X11" i="3"/>
  <c r="CF60" i="2"/>
  <c r="AP60" i="2" s="1"/>
  <c r="AM67" i="2"/>
  <c r="AK67" i="2"/>
  <c r="BO67" i="2"/>
  <c r="BH67" i="2" s="1"/>
  <c r="J67" i="2"/>
  <c r="Y18" i="3" s="1"/>
  <c r="AL65" i="2"/>
  <c r="AN65" i="2"/>
  <c r="O63" i="2"/>
  <c r="AD14" i="3" s="1"/>
  <c r="O62" i="2"/>
  <c r="AD13" i="3" s="1"/>
  <c r="AH66" i="2"/>
  <c r="K66" i="2"/>
  <c r="O67" i="2"/>
  <c r="AD18" i="3" s="1"/>
  <c r="AN67" i="2"/>
  <c r="AL67" i="2"/>
  <c r="CF67" i="2"/>
  <c r="AP67" i="2" s="1"/>
  <c r="O65" i="2"/>
  <c r="AD16" i="3" s="1"/>
  <c r="CF63" i="2"/>
  <c r="AP63" i="2" s="1"/>
  <c r="AL62" i="2"/>
  <c r="AN62" i="2"/>
  <c r="O64" i="2"/>
  <c r="AD15" i="3" s="1"/>
  <c r="AN60" i="2"/>
  <c r="AL60" i="2"/>
  <c r="CF64" i="2"/>
  <c r="AP64" i="2" s="1"/>
  <c r="AO67" i="2"/>
  <c r="BO65" i="2"/>
  <c r="BH65" i="2" s="1"/>
  <c r="AK65" i="2"/>
  <c r="AM65" i="2"/>
  <c r="J65" i="2"/>
  <c r="Y16" i="3" s="1"/>
  <c r="AO65" i="2"/>
  <c r="AO63" i="2"/>
  <c r="AK63" i="2"/>
  <c r="AM63" i="2"/>
  <c r="BO63" i="2"/>
  <c r="BH63" i="2" s="1"/>
  <c r="J63" i="2"/>
  <c r="Y14" i="3" s="1"/>
  <c r="CF62" i="2"/>
  <c r="AP62" i="2" s="1"/>
  <c r="AO64" i="2"/>
  <c r="AK64" i="2"/>
  <c r="BO64" i="2"/>
  <c r="BH64" i="2" s="1"/>
  <c r="AM64" i="2"/>
  <c r="J64" i="2"/>
  <c r="Y15" i="3" s="1"/>
  <c r="O60" i="2"/>
  <c r="AD11" i="3" s="1"/>
  <c r="AM60" i="2"/>
  <c r="BO60" i="2"/>
  <c r="BH60" i="2" s="1"/>
  <c r="AK60" i="2"/>
  <c r="J60" i="2"/>
  <c r="Y11" i="3" s="1"/>
  <c r="CF65" i="2"/>
  <c r="AP65" i="2" s="1"/>
  <c r="AO60" i="2"/>
  <c r="AL63" i="2"/>
  <c r="AN63" i="2"/>
  <c r="AO62" i="2"/>
  <c r="AM62" i="2"/>
  <c r="BO62" i="2"/>
  <c r="BH62" i="2" s="1"/>
  <c r="AK62" i="2"/>
  <c r="J62" i="2"/>
  <c r="Y13" i="3" s="1"/>
  <c r="AN64" i="2"/>
  <c r="AL64" i="2"/>
  <c r="AH61" i="2"/>
  <c r="K61" i="2"/>
  <c r="BI67" i="2" l="1"/>
  <c r="N67" i="2" s="1"/>
  <c r="AC18" i="3" s="1"/>
  <c r="BI62" i="2"/>
  <c r="N62" i="2" s="1"/>
  <c r="AC13" i="3" s="1"/>
  <c r="BI63" i="2"/>
  <c r="N63" i="2" s="1"/>
  <c r="AC14" i="3" s="1"/>
  <c r="BI60" i="2"/>
  <c r="N60" i="2" s="1"/>
  <c r="AC11" i="3" s="1"/>
  <c r="BI65" i="2"/>
  <c r="BI64" i="2"/>
  <c r="AH60" i="2"/>
  <c r="K60" i="2"/>
  <c r="AH64" i="2"/>
  <c r="K64" i="2"/>
  <c r="AH63" i="2"/>
  <c r="K63" i="2"/>
  <c r="Z17" i="3"/>
  <c r="AH62" i="2"/>
  <c r="K62" i="2"/>
  <c r="AH65" i="2"/>
  <c r="K65" i="2"/>
  <c r="Z12" i="3"/>
  <c r="AH67" i="2"/>
  <c r="K67" i="2"/>
  <c r="Z15" i="3" l="1"/>
  <c r="BN69" i="2"/>
  <c r="BQ69" i="2"/>
  <c r="CC69" i="2"/>
  <c r="AI69" i="2" s="1"/>
  <c r="BZ69" i="2"/>
  <c r="CA69" i="2" s="1"/>
  <c r="BV69" i="2"/>
  <c r="BR69" i="2" s="1"/>
  <c r="CD69" i="2"/>
  <c r="BP69" i="2"/>
  <c r="BL69" i="2"/>
  <c r="CE69" i="2"/>
  <c r="BU69" i="2"/>
  <c r="BT69" i="2" s="1"/>
  <c r="BY69" i="2"/>
  <c r="CB69" i="2" s="1"/>
  <c r="CK69" i="2"/>
  <c r="BJ69" i="2"/>
  <c r="BM69" i="2" s="1"/>
  <c r="CG69" i="2"/>
  <c r="BW69" i="2"/>
  <c r="BS69" i="2" s="1"/>
  <c r="BW74" i="2"/>
  <c r="BS74" i="2" s="1"/>
  <c r="CD74" i="2"/>
  <c r="BY74" i="2"/>
  <c r="CB74" i="2" s="1"/>
  <c r="BU74" i="2"/>
  <c r="BT74" i="2" s="1"/>
  <c r="BL74" i="2"/>
  <c r="CE74" i="2"/>
  <c r="BZ74" i="2"/>
  <c r="CA74" i="2" s="1"/>
  <c r="BP74" i="2"/>
  <c r="BQ74" i="2"/>
  <c r="BN74" i="2"/>
  <c r="CC74" i="2"/>
  <c r="AI74" i="2" s="1"/>
  <c r="BV74" i="2"/>
  <c r="BR74" i="2" s="1"/>
  <c r="BJ74" i="2"/>
  <c r="BM74" i="2" s="1"/>
  <c r="CG74" i="2"/>
  <c r="CK74" i="2"/>
  <c r="Z13" i="3"/>
  <c r="Z14" i="3"/>
  <c r="Z11" i="3"/>
  <c r="Z18" i="3"/>
  <c r="Z16" i="3"/>
  <c r="L74" i="2" l="1"/>
  <c r="AA25" i="3" s="1"/>
  <c r="L69" i="2"/>
  <c r="I74" i="2"/>
  <c r="X25" i="3" s="1"/>
  <c r="P74" i="2"/>
  <c r="AE25" i="3" s="1"/>
  <c r="P69" i="2"/>
  <c r="AE20" i="3" s="1"/>
  <c r="I69" i="2"/>
  <c r="X20" i="3" s="1"/>
  <c r="M69" i="2"/>
  <c r="M74" i="2"/>
  <c r="AB25" i="3" s="1"/>
  <c r="AY74" i="2"/>
  <c r="AW74" i="2"/>
  <c r="AX74" i="2"/>
  <c r="AY69" i="2"/>
  <c r="AX69" i="2"/>
  <c r="AW69" i="2"/>
  <c r="BB74" i="2"/>
  <c r="BC74" i="2"/>
  <c r="BD74" i="2"/>
  <c r="BB69" i="2"/>
  <c r="BD69" i="2"/>
  <c r="BC69" i="2"/>
  <c r="AU74" i="2"/>
  <c r="AS74" i="2"/>
  <c r="AV74" i="2"/>
  <c r="BA74" i="2"/>
  <c r="AR74" i="2"/>
  <c r="AT74" i="2"/>
  <c r="AT69" i="2"/>
  <c r="AR69" i="2"/>
  <c r="BA69" i="2"/>
  <c r="AS69" i="2"/>
  <c r="AU69" i="2"/>
  <c r="AV69" i="2"/>
  <c r="BZ71" i="2"/>
  <c r="CA71" i="2" s="1"/>
  <c r="BU71" i="2"/>
  <c r="BT71" i="2" s="1"/>
  <c r="BP71" i="2"/>
  <c r="CD71" i="2"/>
  <c r="CG71" i="2"/>
  <c r="BW71" i="2"/>
  <c r="BS71" i="2" s="1"/>
  <c r="CE71" i="2"/>
  <c r="BY71" i="2"/>
  <c r="CB71" i="2" s="1"/>
  <c r="BQ71" i="2"/>
  <c r="BL71" i="2"/>
  <c r="CK71" i="2"/>
  <c r="CC71" i="2"/>
  <c r="AI71" i="2" s="1"/>
  <c r="BN71" i="2"/>
  <c r="BV71" i="2"/>
  <c r="BR71" i="2" s="1"/>
  <c r="BJ71" i="2"/>
  <c r="BM71" i="2" s="1"/>
  <c r="AL74" i="2"/>
  <c r="AN74" i="2"/>
  <c r="CF69" i="2"/>
  <c r="AP69" i="2" s="1"/>
  <c r="AB20" i="3"/>
  <c r="BY75" i="2"/>
  <c r="CB75" i="2" s="1"/>
  <c r="CC75" i="2"/>
  <c r="AI75" i="2" s="1"/>
  <c r="CK75" i="2"/>
  <c r="BU75" i="2"/>
  <c r="BT75" i="2" s="1"/>
  <c r="CG75" i="2"/>
  <c r="BP75" i="2"/>
  <c r="BN75" i="2"/>
  <c r="BW75" i="2"/>
  <c r="BS75" i="2" s="1"/>
  <c r="BQ75" i="2"/>
  <c r="CD75" i="2"/>
  <c r="BZ75" i="2"/>
  <c r="CA75" i="2" s="1"/>
  <c r="BJ75" i="2"/>
  <c r="BM75" i="2" s="1"/>
  <c r="BL75" i="2"/>
  <c r="BV75" i="2"/>
  <c r="BR75" i="2" s="1"/>
  <c r="CE75" i="2"/>
  <c r="CF74" i="2"/>
  <c r="AP74" i="2" s="1"/>
  <c r="AM74" i="2"/>
  <c r="BO74" i="2"/>
  <c r="BH74" i="2" s="1"/>
  <c r="AK74" i="2"/>
  <c r="J74" i="2"/>
  <c r="Y25" i="3" s="1"/>
  <c r="AO69" i="2"/>
  <c r="BL73" i="2"/>
  <c r="BW73" i="2"/>
  <c r="BS73" i="2" s="1"/>
  <c r="CD73" i="2"/>
  <c r="BY73" i="2"/>
  <c r="CB73" i="2" s="1"/>
  <c r="BJ73" i="2"/>
  <c r="BM73" i="2" s="1"/>
  <c r="BV73" i="2"/>
  <c r="BR73" i="2" s="1"/>
  <c r="CK73" i="2"/>
  <c r="BZ73" i="2"/>
  <c r="CA73" i="2" s="1"/>
  <c r="BN73" i="2"/>
  <c r="CG73" i="2"/>
  <c r="CC73" i="2"/>
  <c r="AI73" i="2" s="1"/>
  <c r="BU73" i="2"/>
  <c r="BT73" i="2" s="1"/>
  <c r="CE73" i="2"/>
  <c r="BQ73" i="2"/>
  <c r="BP73" i="2"/>
  <c r="O74" i="2"/>
  <c r="AD25" i="3" s="1"/>
  <c r="BO69" i="2"/>
  <c r="BH69" i="2" s="1"/>
  <c r="CD72" i="2"/>
  <c r="BZ72" i="2"/>
  <c r="CA72" i="2" s="1"/>
  <c r="CG72" i="2"/>
  <c r="CC72" i="2"/>
  <c r="AI72" i="2" s="1"/>
  <c r="BL72" i="2"/>
  <c r="BW72" i="2"/>
  <c r="BS72" i="2" s="1"/>
  <c r="BY72" i="2"/>
  <c r="CB72" i="2" s="1"/>
  <c r="CK72" i="2"/>
  <c r="CE72" i="2"/>
  <c r="BU72" i="2"/>
  <c r="BT72" i="2" s="1"/>
  <c r="BN72" i="2"/>
  <c r="BJ72" i="2"/>
  <c r="BM72" i="2" s="1"/>
  <c r="BV72" i="2"/>
  <c r="BR72" i="2" s="1"/>
  <c r="BP72" i="2"/>
  <c r="BQ72" i="2"/>
  <c r="AK69" i="2"/>
  <c r="AM69" i="2"/>
  <c r="J69" i="2"/>
  <c r="Y20" i="3" s="1"/>
  <c r="BL68" i="2"/>
  <c r="BU68" i="2"/>
  <c r="BT68" i="2" s="1"/>
  <c r="BY68" i="2"/>
  <c r="CB68" i="2" s="1"/>
  <c r="CC68" i="2"/>
  <c r="AI68" i="2" s="1"/>
  <c r="CE68" i="2"/>
  <c r="CD68" i="2"/>
  <c r="CG68" i="2"/>
  <c r="BZ68" i="2"/>
  <c r="CA68" i="2" s="1"/>
  <c r="BQ68" i="2"/>
  <c r="BJ68" i="2"/>
  <c r="BM68" i="2" s="1"/>
  <c r="BV68" i="2"/>
  <c r="BR68" i="2" s="1"/>
  <c r="BN68" i="2"/>
  <c r="BW68" i="2"/>
  <c r="BS68" i="2" s="1"/>
  <c r="CK68" i="2"/>
  <c r="BP68" i="2"/>
  <c r="BZ70" i="2"/>
  <c r="CA70" i="2" s="1"/>
  <c r="BY70" i="2"/>
  <c r="CB70" i="2" s="1"/>
  <c r="BU70" i="2"/>
  <c r="BT70" i="2" s="1"/>
  <c r="BP70" i="2"/>
  <c r="BN70" i="2"/>
  <c r="CD70" i="2"/>
  <c r="CE70" i="2"/>
  <c r="CC70" i="2"/>
  <c r="AI70" i="2" s="1"/>
  <c r="BL70" i="2"/>
  <c r="BQ70" i="2"/>
  <c r="CG70" i="2"/>
  <c r="BV70" i="2"/>
  <c r="BR70" i="2" s="1"/>
  <c r="BW70" i="2"/>
  <c r="BS70" i="2" s="1"/>
  <c r="BJ70" i="2"/>
  <c r="BM70" i="2" s="1"/>
  <c r="CK70" i="2"/>
  <c r="AO74" i="2"/>
  <c r="O69" i="2"/>
  <c r="AD20" i="3" s="1"/>
  <c r="AL69" i="2"/>
  <c r="AN69" i="2"/>
  <c r="AA20" i="3"/>
  <c r="I75" i="2" l="1"/>
  <c r="M68" i="2"/>
  <c r="AB19" i="3" s="1"/>
  <c r="I71" i="2"/>
  <c r="L70" i="2"/>
  <c r="AA21" i="3" s="1"/>
  <c r="L68" i="2"/>
  <c r="AA19" i="3" s="1"/>
  <c r="I73" i="2"/>
  <c r="X24" i="3" s="1"/>
  <c r="I68" i="2"/>
  <c r="X19" i="3" s="1"/>
  <c r="I72" i="2"/>
  <c r="X23" i="3" s="1"/>
  <c r="I70" i="2"/>
  <c r="X21" i="3" s="1"/>
  <c r="P75" i="2"/>
  <c r="AE26" i="3" s="1"/>
  <c r="BI74" i="2"/>
  <c r="P70" i="2"/>
  <c r="AE21" i="3" s="1"/>
  <c r="P68" i="2"/>
  <c r="AE19" i="3" s="1"/>
  <c r="P71" i="2"/>
  <c r="AE22" i="3" s="1"/>
  <c r="BI69" i="2"/>
  <c r="P72" i="2"/>
  <c r="AE23" i="3" s="1"/>
  <c r="P73" i="2"/>
  <c r="AE24" i="3" s="1"/>
  <c r="M75" i="2"/>
  <c r="AB26" i="3" s="1"/>
  <c r="M73" i="2"/>
  <c r="AB24" i="3" s="1"/>
  <c r="L71" i="2"/>
  <c r="AA22" i="3" s="1"/>
  <c r="L72" i="2"/>
  <c r="AA23" i="3" s="1"/>
  <c r="L75" i="2"/>
  <c r="AA26" i="3" s="1"/>
  <c r="M71" i="2"/>
  <c r="AB22" i="3" s="1"/>
  <c r="L73" i="2"/>
  <c r="AA24" i="3" s="1"/>
  <c r="M70" i="2"/>
  <c r="AB21" i="3" s="1"/>
  <c r="M72" i="2"/>
  <c r="AB23" i="3" s="1"/>
  <c r="BC75" i="2"/>
  <c r="BB75" i="2"/>
  <c r="AT75" i="2"/>
  <c r="BD75" i="2"/>
  <c r="AR75" i="2"/>
  <c r="BA75" i="2"/>
  <c r="BD68" i="2"/>
  <c r="BB68" i="2"/>
  <c r="BC68" i="2"/>
  <c r="AX72" i="2"/>
  <c r="AV72" i="2"/>
  <c r="AW72" i="2"/>
  <c r="AY72" i="2"/>
  <c r="AU72" i="2"/>
  <c r="AS72" i="2"/>
  <c r="BB73" i="2"/>
  <c r="BC73" i="2"/>
  <c r="BD73" i="2"/>
  <c r="AW75" i="2"/>
  <c r="AX75" i="2"/>
  <c r="AV75" i="2"/>
  <c r="AY75" i="2"/>
  <c r="BC71" i="2"/>
  <c r="BA71" i="2"/>
  <c r="AR71" i="2"/>
  <c r="AT71" i="2"/>
  <c r="BB71" i="2"/>
  <c r="BD71" i="2"/>
  <c r="BB70" i="2"/>
  <c r="BD70" i="2"/>
  <c r="BC70" i="2"/>
  <c r="AW70" i="2"/>
  <c r="AX70" i="2"/>
  <c r="AY70" i="2"/>
  <c r="AX68" i="2"/>
  <c r="AW68" i="2"/>
  <c r="AY68" i="2"/>
  <c r="BD72" i="2"/>
  <c r="BC72" i="2"/>
  <c r="BB72" i="2"/>
  <c r="AT72" i="2"/>
  <c r="BA72" i="2"/>
  <c r="AR72" i="2"/>
  <c r="AY73" i="2"/>
  <c r="AW73" i="2"/>
  <c r="AX73" i="2"/>
  <c r="AW71" i="2"/>
  <c r="AX71" i="2"/>
  <c r="AY71" i="2"/>
  <c r="AV71" i="2"/>
  <c r="AU71" i="2"/>
  <c r="AS71" i="2"/>
  <c r="AU75" i="2"/>
  <c r="AS75" i="2"/>
  <c r="AS73" i="2"/>
  <c r="AU73" i="2"/>
  <c r="BA73" i="2"/>
  <c r="AT73" i="2"/>
  <c r="AR73" i="2"/>
  <c r="AV73" i="2"/>
  <c r="AV70" i="2"/>
  <c r="AS70" i="2"/>
  <c r="AU70" i="2"/>
  <c r="BA70" i="2"/>
  <c r="AT70" i="2"/>
  <c r="AR70" i="2"/>
  <c r="AU68" i="2"/>
  <c r="AS68" i="2"/>
  <c r="BA68" i="2"/>
  <c r="AT68" i="2"/>
  <c r="AR68" i="2"/>
  <c r="AV68" i="2"/>
  <c r="X22" i="3"/>
  <c r="O72" i="2"/>
  <c r="AD23" i="3" s="1"/>
  <c r="AL71" i="2"/>
  <c r="AN71" i="2"/>
  <c r="AO70" i="2"/>
  <c r="AO68" i="2"/>
  <c r="CF68" i="2"/>
  <c r="AP68" i="2" s="1"/>
  <c r="AO72" i="2"/>
  <c r="CF73" i="2"/>
  <c r="AP73" i="2" s="1"/>
  <c r="O73" i="2"/>
  <c r="AD24" i="3" s="1"/>
  <c r="AO75" i="2"/>
  <c r="CF70" i="2"/>
  <c r="AP70" i="2" s="1"/>
  <c r="AH69" i="2"/>
  <c r="AM73" i="2"/>
  <c r="BO73" i="2"/>
  <c r="BH73" i="2" s="1"/>
  <c r="AK73" i="2"/>
  <c r="J73" i="2"/>
  <c r="Y24" i="3" s="1"/>
  <c r="CF75" i="2"/>
  <c r="AP75" i="2" s="1"/>
  <c r="AN75" i="2"/>
  <c r="AL75" i="2"/>
  <c r="AO71" i="2"/>
  <c r="O71" i="2"/>
  <c r="AD22" i="3" s="1"/>
  <c r="O70" i="2"/>
  <c r="AD21" i="3" s="1"/>
  <c r="AM70" i="2"/>
  <c r="AK70" i="2"/>
  <c r="BO70" i="2"/>
  <c r="BH70" i="2" s="1"/>
  <c r="J70" i="2"/>
  <c r="Y21" i="3" s="1"/>
  <c r="AM68" i="2"/>
  <c r="AK68" i="2"/>
  <c r="BO68" i="2"/>
  <c r="BH68" i="2" s="1"/>
  <c r="J68" i="2"/>
  <c r="Y19" i="3" s="1"/>
  <c r="AM75" i="2"/>
  <c r="BO75" i="2"/>
  <c r="BH75" i="2" s="1"/>
  <c r="AK75" i="2"/>
  <c r="J75" i="2"/>
  <c r="Y26" i="3" s="1"/>
  <c r="AN68" i="2"/>
  <c r="AL68" i="2"/>
  <c r="AO73" i="2"/>
  <c r="AL70" i="2"/>
  <c r="AN70" i="2"/>
  <c r="O68" i="2"/>
  <c r="AD19" i="3" s="1"/>
  <c r="AM72" i="2"/>
  <c r="BO72" i="2"/>
  <c r="BH72" i="2" s="1"/>
  <c r="AK72" i="2"/>
  <c r="J72" i="2"/>
  <c r="Y23" i="3" s="1"/>
  <c r="AL72" i="2"/>
  <c r="AN72" i="2"/>
  <c r="CF72" i="2"/>
  <c r="AP72" i="2" s="1"/>
  <c r="AL73" i="2"/>
  <c r="AN73" i="2"/>
  <c r="AH74" i="2"/>
  <c r="X26" i="3"/>
  <c r="O75" i="2"/>
  <c r="AD26" i="3" s="1"/>
  <c r="AK71" i="2"/>
  <c r="BO71" i="2"/>
  <c r="BH71" i="2" s="1"/>
  <c r="AM71" i="2"/>
  <c r="J71" i="2"/>
  <c r="Y22" i="3" s="1"/>
  <c r="CF71" i="2"/>
  <c r="AP71" i="2" s="1"/>
  <c r="K74" i="2" l="1"/>
  <c r="Z25" i="3" s="1"/>
  <c r="BI70" i="2"/>
  <c r="N70" i="2" s="1"/>
  <c r="AC21" i="3" s="1"/>
  <c r="BI71" i="2"/>
  <c r="N71" i="2" s="1"/>
  <c r="AC22" i="3" s="1"/>
  <c r="BI75" i="2"/>
  <c r="N75" i="2" s="1"/>
  <c r="AC26" i="3" s="1"/>
  <c r="BI73" i="2"/>
  <c r="BI72" i="2"/>
  <c r="N72" i="2" s="1"/>
  <c r="AC23" i="3" s="1"/>
  <c r="BI68" i="2"/>
  <c r="AH72" i="2"/>
  <c r="K72" i="2"/>
  <c r="AH71" i="2"/>
  <c r="K71" i="2"/>
  <c r="AH75" i="2"/>
  <c r="K75" i="2"/>
  <c r="AH68" i="2"/>
  <c r="K68" i="2"/>
  <c r="AH70" i="2"/>
  <c r="K70" i="2"/>
  <c r="AH73" i="2"/>
  <c r="K73" i="2" l="1"/>
  <c r="Z24" i="3" s="1"/>
  <c r="K69" i="2"/>
  <c r="Z20" i="3" s="1"/>
  <c r="Z21" i="3"/>
  <c r="Z19" i="3"/>
  <c r="BY82" i="2"/>
  <c r="CB82" i="2" s="1"/>
  <c r="CG82" i="2"/>
  <c r="CC82" i="2"/>
  <c r="AI82" i="2" s="1"/>
  <c r="BJ82" i="2"/>
  <c r="BM82" i="2" s="1"/>
  <c r="BN82" i="2"/>
  <c r="CD82" i="2"/>
  <c r="BU82" i="2"/>
  <c r="BT82" i="2" s="1"/>
  <c r="BV82" i="2"/>
  <c r="BR82" i="2" s="1"/>
  <c r="BW82" i="2"/>
  <c r="BS82" i="2" s="1"/>
  <c r="BZ82" i="2"/>
  <c r="CA82" i="2" s="1"/>
  <c r="BP82" i="2"/>
  <c r="BL82" i="2"/>
  <c r="CK82" i="2"/>
  <c r="CE82" i="2"/>
  <c r="BQ82" i="2"/>
  <c r="Z22" i="3"/>
  <c r="BY77" i="2"/>
  <c r="CB77" i="2" s="1"/>
  <c r="BP77" i="2"/>
  <c r="CK77" i="2"/>
  <c r="BJ77" i="2"/>
  <c r="BM77" i="2" s="1"/>
  <c r="CD77" i="2"/>
  <c r="CC77" i="2"/>
  <c r="AI77" i="2" s="1"/>
  <c r="CG77" i="2"/>
  <c r="BN77" i="2"/>
  <c r="BQ77" i="2"/>
  <c r="BZ77" i="2"/>
  <c r="CA77" i="2" s="1"/>
  <c r="BU77" i="2"/>
  <c r="BT77" i="2" s="1"/>
  <c r="BL77" i="2"/>
  <c r="BW77" i="2"/>
  <c r="BS77" i="2" s="1"/>
  <c r="BV77" i="2"/>
  <c r="BR77" i="2" s="1"/>
  <c r="CE77" i="2"/>
  <c r="Z23" i="3"/>
  <c r="Z26" i="3"/>
  <c r="I77" i="2" l="1"/>
  <c r="X28" i="3" s="1"/>
  <c r="I82" i="2"/>
  <c r="X33" i="3" s="1"/>
  <c r="P77" i="2"/>
  <c r="AE28" i="3" s="1"/>
  <c r="P82" i="2"/>
  <c r="AE33" i="3" s="1"/>
  <c r="L77" i="2"/>
  <c r="AA28" i="3" s="1"/>
  <c r="M82" i="2"/>
  <c r="AB33" i="3" s="1"/>
  <c r="L82" i="2"/>
  <c r="AA33" i="3" s="1"/>
  <c r="M77" i="2"/>
  <c r="AB28" i="3" s="1"/>
  <c r="AY77" i="2"/>
  <c r="AW77" i="2"/>
  <c r="AX77" i="2"/>
  <c r="AV77" i="2"/>
  <c r="BD77" i="2"/>
  <c r="BB77" i="2"/>
  <c r="AR77" i="2"/>
  <c r="BC77" i="2"/>
  <c r="BA77" i="2"/>
  <c r="AT77" i="2"/>
  <c r="BB82" i="2"/>
  <c r="BC82" i="2"/>
  <c r="BD82" i="2"/>
  <c r="AX82" i="2"/>
  <c r="AW82" i="2"/>
  <c r="AY82" i="2"/>
  <c r="AU77" i="2"/>
  <c r="AS77" i="2"/>
  <c r="AV82" i="2"/>
  <c r="BA82" i="2"/>
  <c r="AT82" i="2"/>
  <c r="AR82" i="2"/>
  <c r="AU82" i="2"/>
  <c r="AS82" i="2"/>
  <c r="CF82" i="2"/>
  <c r="AP82" i="2" s="1"/>
  <c r="BL80" i="2"/>
  <c r="CE80" i="2"/>
  <c r="BP80" i="2"/>
  <c r="BY80" i="2"/>
  <c r="CB80" i="2" s="1"/>
  <c r="BU80" i="2"/>
  <c r="BT80" i="2" s="1"/>
  <c r="BQ80" i="2"/>
  <c r="CD80" i="2"/>
  <c r="BN80" i="2"/>
  <c r="CG80" i="2"/>
  <c r="BZ80" i="2"/>
  <c r="CA80" i="2" s="1"/>
  <c r="BV80" i="2"/>
  <c r="BR80" i="2" s="1"/>
  <c r="BW80" i="2"/>
  <c r="BS80" i="2" s="1"/>
  <c r="CC80" i="2"/>
  <c r="AI80" i="2" s="1"/>
  <c r="CK80" i="2"/>
  <c r="BJ80" i="2"/>
  <c r="BM80" i="2" s="1"/>
  <c r="AM77" i="2"/>
  <c r="BO77" i="2"/>
  <c r="BH77" i="2" s="1"/>
  <c r="AK77" i="2"/>
  <c r="J77" i="2"/>
  <c r="Y28" i="3" s="1"/>
  <c r="O82" i="2"/>
  <c r="AD33" i="3" s="1"/>
  <c r="AK82" i="2"/>
  <c r="BO82" i="2"/>
  <c r="BH82" i="2" s="1"/>
  <c r="AM82" i="2"/>
  <c r="J82" i="2"/>
  <c r="Y33" i="3" s="1"/>
  <c r="AN82" i="2"/>
  <c r="AL82" i="2"/>
  <c r="CC81" i="2"/>
  <c r="AI81" i="2" s="1"/>
  <c r="BU81" i="2"/>
  <c r="BT81" i="2" s="1"/>
  <c r="BQ81" i="2"/>
  <c r="BP81" i="2"/>
  <c r="CG81" i="2"/>
  <c r="CK81" i="2"/>
  <c r="BV81" i="2"/>
  <c r="BR81" i="2" s="1"/>
  <c r="BZ81" i="2"/>
  <c r="CA81" i="2" s="1"/>
  <c r="CD81" i="2"/>
  <c r="BL81" i="2"/>
  <c r="BW81" i="2"/>
  <c r="BS81" i="2" s="1"/>
  <c r="BN81" i="2"/>
  <c r="CE81" i="2"/>
  <c r="BJ81" i="2"/>
  <c r="BM81" i="2" s="1"/>
  <c r="BY81" i="2"/>
  <c r="CB81" i="2" s="1"/>
  <c r="CF77" i="2"/>
  <c r="AP77" i="2" s="1"/>
  <c r="BN79" i="2"/>
  <c r="BL79" i="2"/>
  <c r="BW79" i="2"/>
  <c r="BS79" i="2" s="1"/>
  <c r="BP79" i="2"/>
  <c r="BZ79" i="2"/>
  <c r="CA79" i="2" s="1"/>
  <c r="BU79" i="2"/>
  <c r="BT79" i="2" s="1"/>
  <c r="CG79" i="2"/>
  <c r="CD79" i="2"/>
  <c r="BV79" i="2"/>
  <c r="BR79" i="2" s="1"/>
  <c r="CC79" i="2"/>
  <c r="AI79" i="2" s="1"/>
  <c r="CK79" i="2"/>
  <c r="BJ79" i="2"/>
  <c r="BM79" i="2" s="1"/>
  <c r="BY79" i="2"/>
  <c r="CB79" i="2" s="1"/>
  <c r="BQ79" i="2"/>
  <c r="CE79" i="2"/>
  <c r="AO82" i="2"/>
  <c r="O77" i="2"/>
  <c r="AD28" i="3" s="1"/>
  <c r="AL77" i="2"/>
  <c r="AN77" i="2"/>
  <c r="BV83" i="2"/>
  <c r="BR83" i="2" s="1"/>
  <c r="BY83" i="2"/>
  <c r="CB83" i="2" s="1"/>
  <c r="BJ83" i="2"/>
  <c r="BM83" i="2" s="1"/>
  <c r="BQ83" i="2"/>
  <c r="BZ83" i="2"/>
  <c r="CA83" i="2" s="1"/>
  <c r="BW83" i="2"/>
  <c r="BS83" i="2" s="1"/>
  <c r="BP83" i="2"/>
  <c r="BU83" i="2"/>
  <c r="BT83" i="2" s="1"/>
  <c r="CE83" i="2"/>
  <c r="CC83" i="2"/>
  <c r="AI83" i="2" s="1"/>
  <c r="CD83" i="2"/>
  <c r="BN83" i="2"/>
  <c r="CK83" i="2"/>
  <c r="BL83" i="2"/>
  <c r="CG83" i="2"/>
  <c r="AO77" i="2"/>
  <c r="BU76" i="2"/>
  <c r="BT76" i="2" s="1"/>
  <c r="BY76" i="2"/>
  <c r="CB76" i="2" s="1"/>
  <c r="BZ76" i="2"/>
  <c r="CA76" i="2" s="1"/>
  <c r="BN76" i="2"/>
  <c r="CE76" i="2"/>
  <c r="CD76" i="2"/>
  <c r="BV76" i="2"/>
  <c r="BR76" i="2" s="1"/>
  <c r="BW76" i="2"/>
  <c r="BS76" i="2" s="1"/>
  <c r="CG76" i="2"/>
  <c r="CK76" i="2"/>
  <c r="BP76" i="2"/>
  <c r="CC76" i="2"/>
  <c r="BJ76" i="2"/>
  <c r="BM76" i="2" s="1"/>
  <c r="BQ76" i="2"/>
  <c r="BL76" i="2"/>
  <c r="CG78" i="2"/>
  <c r="CK78" i="2"/>
  <c r="CE78" i="2"/>
  <c r="BW78" i="2"/>
  <c r="BS78" i="2" s="1"/>
  <c r="BL78" i="2"/>
  <c r="BN78" i="2"/>
  <c r="BQ78" i="2"/>
  <c r="BP78" i="2"/>
  <c r="BJ78" i="2"/>
  <c r="BM78" i="2" s="1"/>
  <c r="BY78" i="2"/>
  <c r="CB78" i="2" s="1"/>
  <c r="CD78" i="2"/>
  <c r="CC78" i="2"/>
  <c r="AI78" i="2" s="1"/>
  <c r="BZ78" i="2"/>
  <c r="CA78" i="2" s="1"/>
  <c r="BV78" i="2"/>
  <c r="BR78" i="2" s="1"/>
  <c r="BU78" i="2"/>
  <c r="BT78" i="2" s="1"/>
  <c r="M80" i="2" l="1"/>
  <c r="AB31" i="3" s="1"/>
  <c r="M79" i="2"/>
  <c r="AB30" i="3" s="1"/>
  <c r="I81" i="2"/>
  <c r="X32" i="3" s="1"/>
  <c r="L78" i="2"/>
  <c r="AA29" i="3" s="1"/>
  <c r="L76" i="2"/>
  <c r="AA27" i="3" s="1"/>
  <c r="BI82" i="2"/>
  <c r="I80" i="2"/>
  <c r="X31" i="3" s="1"/>
  <c r="I78" i="2"/>
  <c r="X29" i="3" s="1"/>
  <c r="P79" i="2"/>
  <c r="AE30" i="3" s="1"/>
  <c r="P81" i="2"/>
  <c r="AE32" i="3" s="1"/>
  <c r="P80" i="2"/>
  <c r="AE31" i="3" s="1"/>
  <c r="P78" i="2"/>
  <c r="AE29" i="3" s="1"/>
  <c r="P83" i="2"/>
  <c r="AE34" i="3" s="1"/>
  <c r="M83" i="2"/>
  <c r="AB34" i="3" s="1"/>
  <c r="I79" i="2"/>
  <c r="X30" i="3" s="1"/>
  <c r="L81" i="2"/>
  <c r="AA32" i="3" s="1"/>
  <c r="I76" i="2"/>
  <c r="X27" i="3" s="1"/>
  <c r="P76" i="2"/>
  <c r="AE27" i="3" s="1"/>
  <c r="I83" i="2"/>
  <c r="X34" i="3" s="1"/>
  <c r="BI77" i="2"/>
  <c r="N77" i="2" s="1"/>
  <c r="AC28" i="3" s="1"/>
  <c r="M78" i="2"/>
  <c r="AB29" i="3" s="1"/>
  <c r="M76" i="2"/>
  <c r="AB27" i="3" s="1"/>
  <c r="L79" i="2"/>
  <c r="AA30" i="3" s="1"/>
  <c r="L80" i="2"/>
  <c r="AA31" i="3" s="1"/>
  <c r="L83" i="2"/>
  <c r="AA34" i="3" s="1"/>
  <c r="M81" i="2"/>
  <c r="AU78" i="2"/>
  <c r="AS78" i="2"/>
  <c r="AX76" i="2"/>
  <c r="AY76" i="2"/>
  <c r="AW76" i="2"/>
  <c r="BC79" i="2"/>
  <c r="BD79" i="2"/>
  <c r="BB79" i="2"/>
  <c r="BC81" i="2"/>
  <c r="BD81" i="2"/>
  <c r="BB81" i="2"/>
  <c r="BC83" i="2"/>
  <c r="BB83" i="2"/>
  <c r="BD83" i="2"/>
  <c r="AW79" i="2"/>
  <c r="AX79" i="2"/>
  <c r="AY79" i="2"/>
  <c r="BD80" i="2"/>
  <c r="BB80" i="2"/>
  <c r="BC80" i="2"/>
  <c r="AV80" i="2"/>
  <c r="AX80" i="2"/>
  <c r="AW80" i="2"/>
  <c r="AY80" i="2"/>
  <c r="BD76" i="2"/>
  <c r="BB76" i="2"/>
  <c r="BC76" i="2"/>
  <c r="BB78" i="2"/>
  <c r="BA78" i="2"/>
  <c r="AT78" i="2"/>
  <c r="AR78" i="2"/>
  <c r="BC78" i="2"/>
  <c r="BD78" i="2"/>
  <c r="AX78" i="2"/>
  <c r="AY78" i="2"/>
  <c r="AV78" i="2"/>
  <c r="AW78" i="2"/>
  <c r="AV83" i="2"/>
  <c r="AY83" i="2"/>
  <c r="AX83" i="2"/>
  <c r="AW83" i="2"/>
  <c r="AW81" i="2"/>
  <c r="AY81" i="2"/>
  <c r="AX81" i="2"/>
  <c r="AV76" i="2"/>
  <c r="AU83" i="2"/>
  <c r="AS83" i="2"/>
  <c r="AR83" i="2"/>
  <c r="BA83" i="2"/>
  <c r="AT83" i="2"/>
  <c r="AV81" i="2"/>
  <c r="AS81" i="2"/>
  <c r="AU81" i="2"/>
  <c r="AR81" i="2"/>
  <c r="AT81" i="2"/>
  <c r="BA81" i="2"/>
  <c r="AU80" i="2"/>
  <c r="AS80" i="2"/>
  <c r="AT80" i="2"/>
  <c r="AR80" i="2"/>
  <c r="BA80" i="2"/>
  <c r="AV79" i="2"/>
  <c r="AU79" i="2"/>
  <c r="AS79" i="2"/>
  <c r="AR79" i="2"/>
  <c r="AT79" i="2"/>
  <c r="BA79" i="2"/>
  <c r="AR76" i="2"/>
  <c r="AT76" i="2"/>
  <c r="BA76" i="2"/>
  <c r="AS76" i="2"/>
  <c r="AU76" i="2"/>
  <c r="AI76" i="2"/>
  <c r="BO79" i="2"/>
  <c r="BH79" i="2" s="1"/>
  <c r="O79" i="2"/>
  <c r="AD30" i="3" s="1"/>
  <c r="CF80" i="2"/>
  <c r="AP80" i="2" s="1"/>
  <c r="AL76" i="2"/>
  <c r="AN76" i="2"/>
  <c r="O83" i="2"/>
  <c r="AD34" i="3" s="1"/>
  <c r="AN83" i="2"/>
  <c r="AL83" i="2"/>
  <c r="AL79" i="2"/>
  <c r="AN79" i="2"/>
  <c r="AO79" i="2"/>
  <c r="AM79" i="2"/>
  <c r="AK79" i="2"/>
  <c r="J79" i="2"/>
  <c r="Y30" i="3" s="1"/>
  <c r="AL81" i="2"/>
  <c r="AN81" i="2"/>
  <c r="O81" i="2"/>
  <c r="AD32" i="3" s="1"/>
  <c r="AO81" i="2"/>
  <c r="AB32" i="3"/>
  <c r="O80" i="2"/>
  <c r="AD31" i="3" s="1"/>
  <c r="AM80" i="2"/>
  <c r="AK80" i="2"/>
  <c r="BO80" i="2"/>
  <c r="BH80" i="2" s="1"/>
  <c r="J80" i="2"/>
  <c r="Y31" i="3" s="1"/>
  <c r="AN80" i="2"/>
  <c r="AL80" i="2"/>
  <c r="CF78" i="2"/>
  <c r="AP78" i="2" s="1"/>
  <c r="O76" i="2"/>
  <c r="AD27" i="3" s="1"/>
  <c r="AM76" i="2"/>
  <c r="AK76" i="2"/>
  <c r="BO76" i="2"/>
  <c r="BH76" i="2" s="1"/>
  <c r="J76" i="2"/>
  <c r="Y27" i="3" s="1"/>
  <c r="AM83" i="2"/>
  <c r="AK83" i="2"/>
  <c r="BO83" i="2"/>
  <c r="BH83" i="2" s="1"/>
  <c r="J83" i="2"/>
  <c r="Y34" i="3" s="1"/>
  <c r="CF79" i="2"/>
  <c r="AP79" i="2" s="1"/>
  <c r="CF81" i="2"/>
  <c r="AP81" i="2" s="1"/>
  <c r="O78" i="2"/>
  <c r="AD29" i="3" s="1"/>
  <c r="AO76" i="2"/>
  <c r="CF83" i="2"/>
  <c r="AP83" i="2" s="1"/>
  <c r="AM81" i="2"/>
  <c r="BO81" i="2"/>
  <c r="BH81" i="2" s="1"/>
  <c r="AK81" i="2"/>
  <c r="J81" i="2"/>
  <c r="Y32" i="3" s="1"/>
  <c r="AH82" i="2"/>
  <c r="AH77" i="2"/>
  <c r="K77" i="2"/>
  <c r="AO78" i="2"/>
  <c r="AL78" i="2"/>
  <c r="AN78" i="2"/>
  <c r="AM78" i="2"/>
  <c r="BO78" i="2"/>
  <c r="BH78" i="2" s="1"/>
  <c r="AK78" i="2"/>
  <c r="J78" i="2"/>
  <c r="Y29" i="3" s="1"/>
  <c r="CF76" i="2"/>
  <c r="AP76" i="2" s="1"/>
  <c r="AO83" i="2"/>
  <c r="AO80" i="2"/>
  <c r="K82" i="2" l="1"/>
  <c r="Z33" i="3" s="1"/>
  <c r="BI83" i="2"/>
  <c r="BI78" i="2"/>
  <c r="N78" i="2" s="1"/>
  <c r="AC29" i="3" s="1"/>
  <c r="BI76" i="2"/>
  <c r="N76" i="2" s="1"/>
  <c r="AC27" i="3" s="1"/>
  <c r="BI81" i="2"/>
  <c r="BI80" i="2"/>
  <c r="BI79" i="2"/>
  <c r="AH79" i="2"/>
  <c r="AH80" i="2"/>
  <c r="K80" i="2"/>
  <c r="AH78" i="2"/>
  <c r="K78" i="2"/>
  <c r="AH81" i="2"/>
  <c r="Z28" i="3"/>
  <c r="AH83" i="2"/>
  <c r="K83" i="2"/>
  <c r="AH76" i="2"/>
  <c r="K76" i="2"/>
  <c r="K81" i="2" l="1"/>
  <c r="Z32" i="3" s="1"/>
  <c r="K79" i="2"/>
  <c r="Z30" i="3" s="1"/>
  <c r="Z34" i="3"/>
  <c r="CG90" i="2"/>
  <c r="CD90" i="2"/>
  <c r="BJ90" i="2"/>
  <c r="BM90" i="2" s="1"/>
  <c r="BY90" i="2"/>
  <c r="CB90" i="2" s="1"/>
  <c r="BL90" i="2"/>
  <c r="BP90" i="2"/>
  <c r="L90" i="2" s="1"/>
  <c r="BV90" i="2"/>
  <c r="BR90" i="2" s="1"/>
  <c r="CK90" i="2"/>
  <c r="CE90" i="2"/>
  <c r="BZ90" i="2"/>
  <c r="CA90" i="2" s="1"/>
  <c r="CC90" i="2"/>
  <c r="AI90" i="2" s="1"/>
  <c r="BQ90" i="2"/>
  <c r="BU90" i="2"/>
  <c r="BT90" i="2" s="1"/>
  <c r="BW90" i="2"/>
  <c r="BS90" i="2" s="1"/>
  <c r="BN90" i="2"/>
  <c r="Z29" i="3"/>
  <c r="BN85" i="2"/>
  <c r="BL85" i="2"/>
  <c r="BV85" i="2"/>
  <c r="BR85" i="2" s="1"/>
  <c r="CG85" i="2"/>
  <c r="BP85" i="2"/>
  <c r="BJ85" i="2"/>
  <c r="BM85" i="2" s="1"/>
  <c r="CE85" i="2"/>
  <c r="CK85" i="2"/>
  <c r="BQ85" i="2"/>
  <c r="BU85" i="2"/>
  <c r="BT85" i="2" s="1"/>
  <c r="BW85" i="2"/>
  <c r="BS85" i="2" s="1"/>
  <c r="BY85" i="2"/>
  <c r="CB85" i="2" s="1"/>
  <c r="CD85" i="2"/>
  <c r="CC85" i="2"/>
  <c r="AI85" i="2" s="1"/>
  <c r="BZ85" i="2"/>
  <c r="CA85" i="2" s="1"/>
  <c r="Z31" i="3"/>
  <c r="Z27" i="3"/>
  <c r="BN87" i="2"/>
  <c r="BL87" i="2"/>
  <c r="BU87" i="2"/>
  <c r="BT87" i="2" s="1"/>
  <c r="BZ87" i="2"/>
  <c r="CA87" i="2" s="1"/>
  <c r="BW87" i="2"/>
  <c r="BS87" i="2" s="1"/>
  <c r="CK87" i="2"/>
  <c r="CD87" i="2"/>
  <c r="CE87" i="2"/>
  <c r="BV87" i="2"/>
  <c r="BR87" i="2" s="1"/>
  <c r="BY87" i="2"/>
  <c r="CB87" i="2" s="1"/>
  <c r="BP87" i="2"/>
  <c r="BJ87" i="2"/>
  <c r="BM87" i="2" s="1"/>
  <c r="BQ87" i="2"/>
  <c r="CC87" i="2"/>
  <c r="AI87" i="2" s="1"/>
  <c r="CG87" i="2"/>
  <c r="L87" i="2" l="1"/>
  <c r="AA38" i="3" s="1"/>
  <c r="M87" i="2"/>
  <c r="AB38" i="3" s="1"/>
  <c r="I85" i="2"/>
  <c r="X36" i="3" s="1"/>
  <c r="P85" i="2"/>
  <c r="AE36" i="3" s="1"/>
  <c r="I87" i="2"/>
  <c r="X38" i="3" s="1"/>
  <c r="P90" i="2"/>
  <c r="AE41" i="3" s="1"/>
  <c r="P87" i="2"/>
  <c r="AE38" i="3" s="1"/>
  <c r="I90" i="2"/>
  <c r="X41" i="3" s="1"/>
  <c r="M85" i="2"/>
  <c r="AB36" i="3" s="1"/>
  <c r="L85" i="2"/>
  <c r="AA36" i="3" s="1"/>
  <c r="M90" i="2"/>
  <c r="AB41" i="3" s="1"/>
  <c r="AW85" i="2"/>
  <c r="AX85" i="2"/>
  <c r="AY85" i="2"/>
  <c r="BB85" i="2"/>
  <c r="BC85" i="2"/>
  <c r="BD85" i="2"/>
  <c r="BC87" i="2"/>
  <c r="BB87" i="2"/>
  <c r="BD87" i="2"/>
  <c r="AV87" i="2"/>
  <c r="AY87" i="2"/>
  <c r="AW87" i="2"/>
  <c r="AX87" i="2"/>
  <c r="AX90" i="2"/>
  <c r="AY90" i="2"/>
  <c r="AV90" i="2"/>
  <c r="AW90" i="2"/>
  <c r="BB90" i="2"/>
  <c r="BC90" i="2"/>
  <c r="AT90" i="2"/>
  <c r="AR90" i="2"/>
  <c r="BA90" i="2"/>
  <c r="BD90" i="2"/>
  <c r="AU90" i="2"/>
  <c r="AS90" i="2"/>
  <c r="AR87" i="2"/>
  <c r="AT87" i="2"/>
  <c r="BA87" i="2"/>
  <c r="AU87" i="2"/>
  <c r="AS87" i="2"/>
  <c r="AV85" i="2"/>
  <c r="AS85" i="2"/>
  <c r="AU85" i="2"/>
  <c r="AR85" i="2"/>
  <c r="AT85" i="2"/>
  <c r="BA85" i="2"/>
  <c r="AA41" i="3"/>
  <c r="BO85" i="2"/>
  <c r="BO87" i="2"/>
  <c r="AO85" i="2"/>
  <c r="O90" i="2"/>
  <c r="AD41" i="3" s="1"/>
  <c r="CE84" i="2"/>
  <c r="BV84" i="2"/>
  <c r="BR84" i="2" s="1"/>
  <c r="BU84" i="2"/>
  <c r="BT84" i="2" s="1"/>
  <c r="BN84" i="2"/>
  <c r="CG84" i="2"/>
  <c r="CC84" i="2"/>
  <c r="AI84" i="2" s="1"/>
  <c r="BZ84" i="2"/>
  <c r="CA84" i="2" s="1"/>
  <c r="BW84" i="2"/>
  <c r="BS84" i="2" s="1"/>
  <c r="BL84" i="2"/>
  <c r="BJ84" i="2"/>
  <c r="BM84" i="2" s="1"/>
  <c r="BQ84" i="2"/>
  <c r="CK84" i="2"/>
  <c r="BP84" i="2"/>
  <c r="BY84" i="2"/>
  <c r="CB84" i="2" s="1"/>
  <c r="CD84" i="2"/>
  <c r="AN87" i="2"/>
  <c r="AL87" i="2"/>
  <c r="AM85" i="2"/>
  <c r="AK85" i="2"/>
  <c r="J85" i="2"/>
  <c r="Y36" i="3" s="1"/>
  <c r="BZ89" i="2"/>
  <c r="CA89" i="2" s="1"/>
  <c r="CD89" i="2"/>
  <c r="BQ89" i="2"/>
  <c r="BW89" i="2"/>
  <c r="BS89" i="2" s="1"/>
  <c r="CC89" i="2"/>
  <c r="AI89" i="2" s="1"/>
  <c r="CG89" i="2"/>
  <c r="BL89" i="2"/>
  <c r="BN89" i="2"/>
  <c r="CE89" i="2"/>
  <c r="BP89" i="2"/>
  <c r="BV89" i="2"/>
  <c r="BR89" i="2" s="1"/>
  <c r="BU89" i="2"/>
  <c r="BT89" i="2" s="1"/>
  <c r="BJ89" i="2"/>
  <c r="BM89" i="2" s="1"/>
  <c r="BY89" i="2"/>
  <c r="CB89" i="2" s="1"/>
  <c r="CK89" i="2"/>
  <c r="AN90" i="2"/>
  <c r="AL90" i="2"/>
  <c r="O85" i="2"/>
  <c r="AD36" i="3" s="1"/>
  <c r="BJ86" i="2"/>
  <c r="BM86" i="2" s="1"/>
  <c r="CG86" i="2"/>
  <c r="CK86" i="2"/>
  <c r="BW86" i="2"/>
  <c r="BS86" i="2" s="1"/>
  <c r="BY86" i="2"/>
  <c r="CB86" i="2" s="1"/>
  <c r="BN86" i="2"/>
  <c r="CE86" i="2"/>
  <c r="BL86" i="2"/>
  <c r="BU86" i="2"/>
  <c r="BT86" i="2" s="1"/>
  <c r="BP86" i="2"/>
  <c r="CD86" i="2"/>
  <c r="BV86" i="2"/>
  <c r="BR86" i="2" s="1"/>
  <c r="BZ86" i="2"/>
  <c r="CA86" i="2" s="1"/>
  <c r="CC86" i="2"/>
  <c r="AI86" i="2" s="1"/>
  <c r="BQ86" i="2"/>
  <c r="M86" i="2" s="1"/>
  <c r="CF87" i="2"/>
  <c r="AP87" i="2" s="1"/>
  <c r="CF90" i="2"/>
  <c r="AP90" i="2" s="1"/>
  <c r="AO87" i="2"/>
  <c r="O87" i="2"/>
  <c r="AD38" i="3" s="1"/>
  <c r="AM87" i="2"/>
  <c r="AK87" i="2"/>
  <c r="J87" i="2"/>
  <c r="Y38" i="3" s="1"/>
  <c r="CK88" i="2"/>
  <c r="CD88" i="2"/>
  <c r="BV88" i="2"/>
  <c r="BR88" i="2" s="1"/>
  <c r="CC88" i="2"/>
  <c r="AI88" i="2" s="1"/>
  <c r="BJ88" i="2"/>
  <c r="BM88" i="2" s="1"/>
  <c r="CG88" i="2"/>
  <c r="BY88" i="2"/>
  <c r="CB88" i="2" s="1"/>
  <c r="BP88" i="2"/>
  <c r="BU88" i="2"/>
  <c r="BT88" i="2" s="1"/>
  <c r="BL88" i="2"/>
  <c r="BN88" i="2"/>
  <c r="CE88" i="2"/>
  <c r="BQ88" i="2"/>
  <c r="BW88" i="2"/>
  <c r="BS88" i="2" s="1"/>
  <c r="BZ88" i="2"/>
  <c r="CA88" i="2" s="1"/>
  <c r="AL85" i="2"/>
  <c r="AN85" i="2"/>
  <c r="CF85" i="2"/>
  <c r="AP85" i="2" s="1"/>
  <c r="AK90" i="2"/>
  <c r="BO90" i="2"/>
  <c r="BH90" i="2" s="1"/>
  <c r="AM90" i="2"/>
  <c r="J90" i="2"/>
  <c r="Y41" i="3" s="1"/>
  <c r="AO90" i="2"/>
  <c r="BY91" i="2"/>
  <c r="CB91" i="2" s="1"/>
  <c r="CD91" i="2"/>
  <c r="BL91" i="2"/>
  <c r="BZ91" i="2"/>
  <c r="CA91" i="2" s="1"/>
  <c r="CG91" i="2"/>
  <c r="BU91" i="2"/>
  <c r="BT91" i="2" s="1"/>
  <c r="BJ91" i="2"/>
  <c r="BM91" i="2" s="1"/>
  <c r="CC91" i="2"/>
  <c r="AI91" i="2" s="1"/>
  <c r="CK91" i="2"/>
  <c r="BV91" i="2"/>
  <c r="BR91" i="2" s="1"/>
  <c r="BN91" i="2"/>
  <c r="BW91" i="2"/>
  <c r="BS91" i="2" s="1"/>
  <c r="BP91" i="2"/>
  <c r="CE91" i="2"/>
  <c r="BQ91" i="2"/>
  <c r="I88" i="2" l="1"/>
  <c r="X39" i="3" s="1"/>
  <c r="BI90" i="2"/>
  <c r="N90" i="2" s="1"/>
  <c r="AC41" i="3" s="1"/>
  <c r="P88" i="2"/>
  <c r="AE39" i="3" s="1"/>
  <c r="BI87" i="2"/>
  <c r="N87" i="2" s="1"/>
  <c r="AC38" i="3" s="1"/>
  <c r="I89" i="2"/>
  <c r="X40" i="3" s="1"/>
  <c r="P84" i="2"/>
  <c r="AE35" i="3" s="1"/>
  <c r="I91" i="2"/>
  <c r="X42" i="3" s="1"/>
  <c r="P89" i="2"/>
  <c r="AE40" i="3" s="1"/>
  <c r="I84" i="2"/>
  <c r="X35" i="3" s="1"/>
  <c r="AH87" i="2"/>
  <c r="BH87" i="2"/>
  <c r="K87" i="2" s="1"/>
  <c r="Z38" i="3" s="1"/>
  <c r="P91" i="2"/>
  <c r="AE42" i="3" s="1"/>
  <c r="P86" i="2"/>
  <c r="AE37" i="3" s="1"/>
  <c r="I86" i="2"/>
  <c r="X37" i="3" s="1"/>
  <c r="M89" i="2"/>
  <c r="AB40" i="3" s="1"/>
  <c r="L84" i="2"/>
  <c r="AA35" i="3" s="1"/>
  <c r="AH85" i="2"/>
  <c r="BH85" i="2"/>
  <c r="BI85" i="2"/>
  <c r="L88" i="2"/>
  <c r="AA39" i="3" s="1"/>
  <c r="L91" i="2"/>
  <c r="AA42" i="3" s="1"/>
  <c r="M88" i="2"/>
  <c r="AB39" i="3" s="1"/>
  <c r="L89" i="2"/>
  <c r="AA40" i="3" s="1"/>
  <c r="M84" i="2"/>
  <c r="AB35" i="3" s="1"/>
  <c r="M91" i="2"/>
  <c r="AB42" i="3" s="1"/>
  <c r="L86" i="2"/>
  <c r="AA37" i="3" s="1"/>
  <c r="AB37" i="3"/>
  <c r="BB86" i="2"/>
  <c r="BD86" i="2"/>
  <c r="BC86" i="2"/>
  <c r="BC91" i="2"/>
  <c r="BB91" i="2"/>
  <c r="AR91" i="2"/>
  <c r="BD91" i="2"/>
  <c r="AT91" i="2"/>
  <c r="BA91" i="2"/>
  <c r="AU89" i="2"/>
  <c r="AS89" i="2"/>
  <c r="AS91" i="2"/>
  <c r="AU91" i="2"/>
  <c r="AY91" i="2"/>
  <c r="AW91" i="2"/>
  <c r="AX91" i="2"/>
  <c r="AV91" i="2"/>
  <c r="AV88" i="2"/>
  <c r="AY88" i="2"/>
  <c r="AW88" i="2"/>
  <c r="AX88" i="2"/>
  <c r="AX86" i="2"/>
  <c r="AW86" i="2"/>
  <c r="AY86" i="2"/>
  <c r="BD84" i="2"/>
  <c r="BB84" i="2"/>
  <c r="BC84" i="2"/>
  <c r="AW84" i="2"/>
  <c r="AX84" i="2"/>
  <c r="AY84" i="2"/>
  <c r="BD88" i="2"/>
  <c r="BC88" i="2"/>
  <c r="BB88" i="2"/>
  <c r="AW89" i="2"/>
  <c r="AV89" i="2"/>
  <c r="AX89" i="2"/>
  <c r="AY89" i="2"/>
  <c r="BB89" i="2"/>
  <c r="BC89" i="2"/>
  <c r="BD89" i="2"/>
  <c r="BA89" i="2"/>
  <c r="AT89" i="2"/>
  <c r="AR89" i="2"/>
  <c r="AT88" i="2"/>
  <c r="AR88" i="2"/>
  <c r="BA88" i="2"/>
  <c r="AU88" i="2"/>
  <c r="AS88" i="2"/>
  <c r="BA86" i="2"/>
  <c r="AT86" i="2"/>
  <c r="AR86" i="2"/>
  <c r="AV86" i="2"/>
  <c r="AU86" i="2"/>
  <c r="AS86" i="2"/>
  <c r="AU84" i="2"/>
  <c r="AS84" i="2"/>
  <c r="AT84" i="2"/>
  <c r="AR84" i="2"/>
  <c r="BA84" i="2"/>
  <c r="AV84" i="2"/>
  <c r="O89" i="2"/>
  <c r="AD40" i="3" s="1"/>
  <c r="CF91" i="2"/>
  <c r="AP91" i="2" s="1"/>
  <c r="CF86" i="2"/>
  <c r="AP86" i="2" s="1"/>
  <c r="AO84" i="2"/>
  <c r="O91" i="2"/>
  <c r="AD42" i="3" s="1"/>
  <c r="AM88" i="2"/>
  <c r="BO88" i="2"/>
  <c r="BH88" i="2" s="1"/>
  <c r="AK88" i="2"/>
  <c r="J88" i="2"/>
  <c r="Y39" i="3" s="1"/>
  <c r="AN88" i="2"/>
  <c r="AL88" i="2"/>
  <c r="AO88" i="2"/>
  <c r="AN86" i="2"/>
  <c r="AL86" i="2"/>
  <c r="AL89" i="2"/>
  <c r="AN89" i="2"/>
  <c r="CF89" i="2"/>
  <c r="AP89" i="2" s="1"/>
  <c r="CF84" i="2"/>
  <c r="AP84" i="2" s="1"/>
  <c r="AO91" i="2"/>
  <c r="AM89" i="2"/>
  <c r="AK89" i="2"/>
  <c r="BO89" i="2"/>
  <c r="BH89" i="2" s="1"/>
  <c r="J89" i="2"/>
  <c r="Y40" i="3" s="1"/>
  <c r="AN91" i="2"/>
  <c r="AL91" i="2"/>
  <c r="AK86" i="2"/>
  <c r="AM86" i="2"/>
  <c r="BO86" i="2"/>
  <c r="BH86" i="2" s="1"/>
  <c r="J86" i="2"/>
  <c r="Y37" i="3" s="1"/>
  <c r="AO89" i="2"/>
  <c r="AN84" i="2"/>
  <c r="AL84" i="2"/>
  <c r="AK91" i="2"/>
  <c r="BO91" i="2"/>
  <c r="BH91" i="2" s="1"/>
  <c r="AM91" i="2"/>
  <c r="J91" i="2"/>
  <c r="Y42" i="3" s="1"/>
  <c r="AH90" i="2"/>
  <c r="K90" i="2"/>
  <c r="O88" i="2"/>
  <c r="AD39" i="3" s="1"/>
  <c r="CF88" i="2"/>
  <c r="AP88" i="2" s="1"/>
  <c r="AO86" i="2"/>
  <c r="O86" i="2"/>
  <c r="AD37" i="3" s="1"/>
  <c r="O84" i="2"/>
  <c r="AD35" i="3" s="1"/>
  <c r="AM84" i="2"/>
  <c r="AK84" i="2"/>
  <c r="BO84" i="2"/>
  <c r="BH84" i="2" s="1"/>
  <c r="J84" i="2"/>
  <c r="Y35" i="3" s="1"/>
  <c r="BI91" i="2" l="1"/>
  <c r="N91" i="2" s="1"/>
  <c r="AC42" i="3" s="1"/>
  <c r="BI89" i="2"/>
  <c r="N89" i="2" s="1"/>
  <c r="AC40" i="3" s="1"/>
  <c r="BI86" i="2"/>
  <c r="BI84" i="2"/>
  <c r="N84" i="2" s="1"/>
  <c r="AC35" i="3" s="1"/>
  <c r="BI88" i="2"/>
  <c r="N88" i="2" s="1"/>
  <c r="AC39" i="3" s="1"/>
  <c r="AH89" i="2"/>
  <c r="K89" i="2"/>
  <c r="CK95" i="2"/>
  <c r="BY95" i="2"/>
  <c r="CB95" i="2" s="1"/>
  <c r="BP95" i="2"/>
  <c r="BN95" i="2"/>
  <c r="BW95" i="2"/>
  <c r="BS95" i="2" s="1"/>
  <c r="CE95" i="2"/>
  <c r="BL95" i="2"/>
  <c r="CD95" i="2"/>
  <c r="CG95" i="2"/>
  <c r="BQ95" i="2"/>
  <c r="M95" i="2" s="1"/>
  <c r="BZ95" i="2"/>
  <c r="CA95" i="2" s="1"/>
  <c r="BJ95" i="2"/>
  <c r="BM95" i="2" s="1"/>
  <c r="BU95" i="2"/>
  <c r="BT95" i="2" s="1"/>
  <c r="BV95" i="2"/>
  <c r="BR95" i="2" s="1"/>
  <c r="CC95" i="2"/>
  <c r="AI95" i="2" s="1"/>
  <c r="AH88" i="2"/>
  <c r="K88" i="2"/>
  <c r="Z41" i="3"/>
  <c r="CE93" i="2"/>
  <c r="BZ93" i="2"/>
  <c r="CA93" i="2" s="1"/>
  <c r="BY93" i="2"/>
  <c r="CB93" i="2" s="1"/>
  <c r="CG93" i="2"/>
  <c r="BQ93" i="2"/>
  <c r="CK93" i="2"/>
  <c r="CD93" i="2"/>
  <c r="BL93" i="2"/>
  <c r="BP93" i="2"/>
  <c r="CC93" i="2"/>
  <c r="AI93" i="2" s="1"/>
  <c r="BU93" i="2"/>
  <c r="BT93" i="2" s="1"/>
  <c r="BJ93" i="2"/>
  <c r="BM93" i="2" s="1"/>
  <c r="BW93" i="2"/>
  <c r="BS93" i="2" s="1"/>
  <c r="BV93" i="2"/>
  <c r="BR93" i="2" s="1"/>
  <c r="BN93" i="2"/>
  <c r="AH84" i="2"/>
  <c r="K84" i="2"/>
  <c r="AH91" i="2"/>
  <c r="K91" i="2"/>
  <c r="AH86" i="2"/>
  <c r="K86" i="2"/>
  <c r="I95" i="2" l="1"/>
  <c r="P95" i="2"/>
  <c r="AE46" i="3" s="1"/>
  <c r="I93" i="2"/>
  <c r="X44" i="3" s="1"/>
  <c r="L95" i="2"/>
  <c r="P93" i="2"/>
  <c r="AE44" i="3" s="1"/>
  <c r="L93" i="2"/>
  <c r="AA44" i="3" s="1"/>
  <c r="M93" i="2"/>
  <c r="AB44" i="3" s="1"/>
  <c r="BD93" i="2"/>
  <c r="BC93" i="2"/>
  <c r="AT93" i="2"/>
  <c r="BA93" i="2"/>
  <c r="BB93" i="2"/>
  <c r="AR93" i="2"/>
  <c r="AY95" i="2"/>
  <c r="AW95" i="2"/>
  <c r="AX95" i="2"/>
  <c r="AV95" i="2"/>
  <c r="AW93" i="2"/>
  <c r="AV93" i="2"/>
  <c r="AX93" i="2"/>
  <c r="AY93" i="2"/>
  <c r="AU95" i="2"/>
  <c r="AS95" i="2"/>
  <c r="BC95" i="2"/>
  <c r="BD95" i="2"/>
  <c r="AR95" i="2"/>
  <c r="BA95" i="2"/>
  <c r="AT95" i="2"/>
  <c r="BB95" i="2"/>
  <c r="AU93" i="2"/>
  <c r="AS93" i="2"/>
  <c r="K85" i="2"/>
  <c r="Z36" i="3" s="1"/>
  <c r="AB46" i="3"/>
  <c r="X46" i="3"/>
  <c r="CF93" i="2"/>
  <c r="AP93" i="2" s="1"/>
  <c r="Z37" i="3"/>
  <c r="Z35" i="3"/>
  <c r="O93" i="2"/>
  <c r="AD44" i="3" s="1"/>
  <c r="Z39" i="3"/>
  <c r="CF95" i="2"/>
  <c r="AP95" i="2" s="1"/>
  <c r="O95" i="2"/>
  <c r="AD46" i="3" s="1"/>
  <c r="AL93" i="2"/>
  <c r="AN93" i="2"/>
  <c r="AA46" i="3"/>
  <c r="Z40" i="3"/>
  <c r="AM95" i="2"/>
  <c r="BO95" i="2"/>
  <c r="BH95" i="2" s="1"/>
  <c r="AK95" i="2"/>
  <c r="J95" i="2"/>
  <c r="Y46" i="3" s="1"/>
  <c r="Z42" i="3"/>
  <c r="AM93" i="2"/>
  <c r="BO93" i="2"/>
  <c r="BH93" i="2" s="1"/>
  <c r="AK93" i="2"/>
  <c r="J93" i="2"/>
  <c r="Y44" i="3" s="1"/>
  <c r="AO93" i="2"/>
  <c r="CK98" i="2"/>
  <c r="CD98" i="2"/>
  <c r="CE98" i="2"/>
  <c r="CG98" i="2"/>
  <c r="BY98" i="2"/>
  <c r="CB98" i="2" s="1"/>
  <c r="BZ98" i="2"/>
  <c r="CA98" i="2" s="1"/>
  <c r="BQ98" i="2"/>
  <c r="M98" i="2" s="1"/>
  <c r="CC98" i="2"/>
  <c r="AI98" i="2" s="1"/>
  <c r="BW98" i="2"/>
  <c r="BS98" i="2" s="1"/>
  <c r="BU98" i="2"/>
  <c r="BT98" i="2" s="1"/>
  <c r="BV98" i="2"/>
  <c r="BR98" i="2" s="1"/>
  <c r="BL98" i="2"/>
  <c r="BP98" i="2"/>
  <c r="BN98" i="2"/>
  <c r="BJ98" i="2"/>
  <c r="BM98" i="2" s="1"/>
  <c r="AO95" i="2"/>
  <c r="AN95" i="2"/>
  <c r="AL95" i="2"/>
  <c r="I98" i="2" l="1"/>
  <c r="X49" i="3" s="1"/>
  <c r="BI93" i="2"/>
  <c r="N93" i="2" s="1"/>
  <c r="AC44" i="3" s="1"/>
  <c r="BI95" i="2"/>
  <c r="N95" i="2" s="1"/>
  <c r="AC46" i="3" s="1"/>
  <c r="P98" i="2"/>
  <c r="AE49" i="3" s="1"/>
  <c r="L98" i="2"/>
  <c r="AA49" i="3" s="1"/>
  <c r="BB98" i="2"/>
  <c r="BC98" i="2"/>
  <c r="AT98" i="2"/>
  <c r="BD98" i="2"/>
  <c r="AR98" i="2"/>
  <c r="BA98" i="2"/>
  <c r="AU98" i="2"/>
  <c r="AS98" i="2"/>
  <c r="AX98" i="2"/>
  <c r="AW98" i="2"/>
  <c r="AV98" i="2"/>
  <c r="AY98" i="2"/>
  <c r="AB49" i="3"/>
  <c r="CF98" i="2"/>
  <c r="AP98" i="2" s="1"/>
  <c r="BY96" i="2"/>
  <c r="CB96" i="2" s="1"/>
  <c r="CD96" i="2"/>
  <c r="CG96" i="2"/>
  <c r="BZ96" i="2"/>
  <c r="CA96" i="2" s="1"/>
  <c r="CE96" i="2"/>
  <c r="BL96" i="2"/>
  <c r="BQ96" i="2"/>
  <c r="BP96" i="2"/>
  <c r="BU96" i="2"/>
  <c r="BT96" i="2" s="1"/>
  <c r="CK96" i="2"/>
  <c r="BJ96" i="2"/>
  <c r="BM96" i="2" s="1"/>
  <c r="CC96" i="2"/>
  <c r="AI96" i="2" s="1"/>
  <c r="BV96" i="2"/>
  <c r="BR96" i="2" s="1"/>
  <c r="BW96" i="2"/>
  <c r="BS96" i="2" s="1"/>
  <c r="BN96" i="2"/>
  <c r="O98" i="2"/>
  <c r="AD49" i="3" s="1"/>
  <c r="AN98" i="2"/>
  <c r="AL98" i="2"/>
  <c r="CD99" i="2"/>
  <c r="CE99" i="2"/>
  <c r="CC99" i="2"/>
  <c r="AI99" i="2" s="1"/>
  <c r="BZ99" i="2"/>
  <c r="CA99" i="2" s="1"/>
  <c r="BY99" i="2"/>
  <c r="CB99" i="2" s="1"/>
  <c r="BL99" i="2"/>
  <c r="BQ99" i="2"/>
  <c r="CK99" i="2"/>
  <c r="BV99" i="2"/>
  <c r="BR99" i="2" s="1"/>
  <c r="BU99" i="2"/>
  <c r="BT99" i="2" s="1"/>
  <c r="BP99" i="2"/>
  <c r="BN99" i="2"/>
  <c r="BJ99" i="2"/>
  <c r="BM99" i="2" s="1"/>
  <c r="BW99" i="2"/>
  <c r="BS99" i="2" s="1"/>
  <c r="CG99" i="2"/>
  <c r="CD94" i="2"/>
  <c r="BU94" i="2"/>
  <c r="BT94" i="2" s="1"/>
  <c r="CK94" i="2"/>
  <c r="BZ94" i="2"/>
  <c r="CA94" i="2" s="1"/>
  <c r="BY94" i="2"/>
  <c r="CB94" i="2" s="1"/>
  <c r="BQ94" i="2"/>
  <c r="CG94" i="2"/>
  <c r="CE94" i="2"/>
  <c r="CC94" i="2"/>
  <c r="AI94" i="2" s="1"/>
  <c r="BN94" i="2"/>
  <c r="BP94" i="2"/>
  <c r="BV94" i="2"/>
  <c r="BR94" i="2" s="1"/>
  <c r="BW94" i="2"/>
  <c r="BS94" i="2" s="1"/>
  <c r="BL94" i="2"/>
  <c r="BJ94" i="2"/>
  <c r="BM94" i="2" s="1"/>
  <c r="AH93" i="2"/>
  <c r="K93" i="2"/>
  <c r="AO98" i="2"/>
  <c r="BY97" i="2"/>
  <c r="CB97" i="2" s="1"/>
  <c r="CE97" i="2"/>
  <c r="CD97" i="2"/>
  <c r="CG97" i="2"/>
  <c r="CC97" i="2"/>
  <c r="AI97" i="2" s="1"/>
  <c r="BU97" i="2"/>
  <c r="BT97" i="2" s="1"/>
  <c r="BQ97" i="2"/>
  <c r="CK97" i="2"/>
  <c r="BN97" i="2"/>
  <c r="BJ97" i="2"/>
  <c r="BM97" i="2" s="1"/>
  <c r="BP97" i="2"/>
  <c r="L97" i="2" s="1"/>
  <c r="BW97" i="2"/>
  <c r="BS97" i="2" s="1"/>
  <c r="BZ97" i="2"/>
  <c r="CA97" i="2" s="1"/>
  <c r="BL97" i="2"/>
  <c r="BV97" i="2"/>
  <c r="BR97" i="2" s="1"/>
  <c r="BZ92" i="2"/>
  <c r="CA92" i="2" s="1"/>
  <c r="CD92" i="2"/>
  <c r="BY92" i="2"/>
  <c r="CB92" i="2" s="1"/>
  <c r="CG92" i="2"/>
  <c r="CE92" i="2"/>
  <c r="CK92" i="2"/>
  <c r="CC92" i="2"/>
  <c r="AI92" i="2" s="1"/>
  <c r="BQ92" i="2"/>
  <c r="BW92" i="2"/>
  <c r="BS92" i="2" s="1"/>
  <c r="BU92" i="2"/>
  <c r="BT92" i="2" s="1"/>
  <c r="BN92" i="2"/>
  <c r="BJ92" i="2"/>
  <c r="BM92" i="2" s="1"/>
  <c r="BL92" i="2"/>
  <c r="BV92" i="2"/>
  <c r="BR92" i="2" s="1"/>
  <c r="BP92" i="2"/>
  <c r="AK98" i="2"/>
  <c r="AM98" i="2"/>
  <c r="BO98" i="2"/>
  <c r="BH98" i="2" s="1"/>
  <c r="J98" i="2"/>
  <c r="Y49" i="3" s="1"/>
  <c r="AH95" i="2"/>
  <c r="K95" i="2"/>
  <c r="M99" i="2" l="1"/>
  <c r="AB50" i="3" s="1"/>
  <c r="I97" i="2"/>
  <c r="X48" i="3" s="1"/>
  <c r="L99" i="2"/>
  <c r="AA50" i="3" s="1"/>
  <c r="P97" i="2"/>
  <c r="AE48" i="3" s="1"/>
  <c r="P92" i="2"/>
  <c r="AE43" i="3" s="1"/>
  <c r="P96" i="2"/>
  <c r="AE47" i="3" s="1"/>
  <c r="I94" i="2"/>
  <c r="X45" i="3" s="1"/>
  <c r="L94" i="2"/>
  <c r="AA45" i="3" s="1"/>
  <c r="P99" i="2"/>
  <c r="AE50" i="3" s="1"/>
  <c r="L96" i="2"/>
  <c r="AA47" i="3" s="1"/>
  <c r="I92" i="2"/>
  <c r="X43" i="3" s="1"/>
  <c r="M97" i="2"/>
  <c r="AB48" i="3" s="1"/>
  <c r="P94" i="2"/>
  <c r="AE45" i="3" s="1"/>
  <c r="I99" i="2"/>
  <c r="X50" i="3" s="1"/>
  <c r="I96" i="2"/>
  <c r="X47" i="3" s="1"/>
  <c r="BI98" i="2"/>
  <c r="N98" i="2" s="1"/>
  <c r="AC49" i="3" s="1"/>
  <c r="L92" i="2"/>
  <c r="AA43" i="3" s="1"/>
  <c r="M92" i="2"/>
  <c r="AB43" i="3" s="1"/>
  <c r="M94" i="2"/>
  <c r="AB45" i="3" s="1"/>
  <c r="M96" i="2"/>
  <c r="AB47" i="3" s="1"/>
  <c r="AX92" i="2"/>
  <c r="AY92" i="2"/>
  <c r="AW92" i="2"/>
  <c r="AV92" i="2"/>
  <c r="BB94" i="2"/>
  <c r="BC94" i="2"/>
  <c r="BD94" i="2"/>
  <c r="AR94" i="2"/>
  <c r="AT94" i="2"/>
  <c r="BA94" i="2"/>
  <c r="AY99" i="2"/>
  <c r="AX99" i="2"/>
  <c r="AW99" i="2"/>
  <c r="AV99" i="2"/>
  <c r="BD96" i="2"/>
  <c r="BB96" i="2"/>
  <c r="BA96" i="2"/>
  <c r="BC96" i="2"/>
  <c r="AT96" i="2"/>
  <c r="AR96" i="2"/>
  <c r="AW97" i="2"/>
  <c r="AY97" i="2"/>
  <c r="AV97" i="2"/>
  <c r="AX97" i="2"/>
  <c r="AS99" i="2"/>
  <c r="AU99" i="2"/>
  <c r="BD92" i="2"/>
  <c r="BB92" i="2"/>
  <c r="BA92" i="2"/>
  <c r="AR92" i="2"/>
  <c r="BC92" i="2"/>
  <c r="AT92" i="2"/>
  <c r="BC97" i="2"/>
  <c r="BB97" i="2"/>
  <c r="BD97" i="2"/>
  <c r="AT97" i="2"/>
  <c r="BA97" i="2"/>
  <c r="AR97" i="2"/>
  <c r="AU97" i="2"/>
  <c r="AS97" i="2"/>
  <c r="AU94" i="2"/>
  <c r="AS94" i="2"/>
  <c r="BC99" i="2"/>
  <c r="BB99" i="2"/>
  <c r="AR99" i="2"/>
  <c r="AT99" i="2"/>
  <c r="BA99" i="2"/>
  <c r="BD99" i="2"/>
  <c r="AU92" i="2"/>
  <c r="AS92" i="2"/>
  <c r="AX94" i="2"/>
  <c r="AW94" i="2"/>
  <c r="AY94" i="2"/>
  <c r="AV94" i="2"/>
  <c r="AW96" i="2"/>
  <c r="AX96" i="2"/>
  <c r="AV96" i="2"/>
  <c r="AY96" i="2"/>
  <c r="AU96" i="2"/>
  <c r="AS96" i="2"/>
  <c r="AO99" i="2"/>
  <c r="AN99" i="2"/>
  <c r="AL99" i="2"/>
  <c r="AO96" i="2"/>
  <c r="AL96" i="2"/>
  <c r="AN96" i="2"/>
  <c r="CF92" i="2"/>
  <c r="AP92" i="2" s="1"/>
  <c r="O94" i="2"/>
  <c r="AD45" i="3" s="1"/>
  <c r="AN94" i="2"/>
  <c r="AL94" i="2"/>
  <c r="AM99" i="2"/>
  <c r="BO99" i="2"/>
  <c r="BH99" i="2" s="1"/>
  <c r="AK99" i="2"/>
  <c r="J99" i="2"/>
  <c r="Y50" i="3" s="1"/>
  <c r="AH98" i="2"/>
  <c r="K98" i="2"/>
  <c r="AO92" i="2"/>
  <c r="AK97" i="2"/>
  <c r="BO97" i="2"/>
  <c r="BH97" i="2" s="1"/>
  <c r="AM97" i="2"/>
  <c r="J97" i="2"/>
  <c r="Y48" i="3" s="1"/>
  <c r="AN97" i="2"/>
  <c r="AL97" i="2"/>
  <c r="AO94" i="2"/>
  <c r="CF99" i="2"/>
  <c r="AP99" i="2" s="1"/>
  <c r="AM96" i="2"/>
  <c r="BO96" i="2"/>
  <c r="BH96" i="2" s="1"/>
  <c r="AK96" i="2"/>
  <c r="J96" i="2"/>
  <c r="Y47" i="3" s="1"/>
  <c r="CF96" i="2"/>
  <c r="AP96" i="2" s="1"/>
  <c r="AO97" i="2"/>
  <c r="AA48" i="3"/>
  <c r="AK94" i="2"/>
  <c r="AM94" i="2"/>
  <c r="BO94" i="2"/>
  <c r="BH94" i="2" s="1"/>
  <c r="J94" i="2"/>
  <c r="Y45" i="3" s="1"/>
  <c r="AK92" i="2"/>
  <c r="BO92" i="2"/>
  <c r="BH92" i="2" s="1"/>
  <c r="AM92" i="2"/>
  <c r="J92" i="2"/>
  <c r="Y43" i="3" s="1"/>
  <c r="AN92" i="2"/>
  <c r="AL92" i="2"/>
  <c r="Z44" i="3"/>
  <c r="Z46" i="3"/>
  <c r="O92" i="2"/>
  <c r="AD43" i="3" s="1"/>
  <c r="O97" i="2"/>
  <c r="AD48" i="3" s="1"/>
  <c r="CF97" i="2"/>
  <c r="AP97" i="2" s="1"/>
  <c r="CF94" i="2"/>
  <c r="AP94" i="2" s="1"/>
  <c r="O99" i="2"/>
  <c r="AD50" i="3" s="1"/>
  <c r="O96" i="2"/>
  <c r="AD47" i="3" s="1"/>
  <c r="BI96" i="2" l="1"/>
  <c r="N96" i="2" s="1"/>
  <c r="AC47" i="3" s="1"/>
  <c r="BI99" i="2"/>
  <c r="N99" i="2" s="1"/>
  <c r="AC50" i="3" s="1"/>
  <c r="BI97" i="2"/>
  <c r="N97" i="2" s="1"/>
  <c r="AC48" i="3" s="1"/>
  <c r="BI92" i="2"/>
  <c r="N92" i="2" s="1"/>
  <c r="AC43" i="3" s="1"/>
  <c r="BI94" i="2"/>
  <c r="N94" i="2" s="1"/>
  <c r="AC45" i="3" s="1"/>
  <c r="CG103" i="2"/>
  <c r="BL103" i="2"/>
  <c r="BU103" i="2"/>
  <c r="BT103" i="2" s="1"/>
  <c r="BZ103" i="2"/>
  <c r="CA103" i="2" s="1"/>
  <c r="CK103" i="2"/>
  <c r="BN103" i="2"/>
  <c r="BY103" i="2"/>
  <c r="CB103" i="2" s="1"/>
  <c r="CE103" i="2"/>
  <c r="BP103" i="2"/>
  <c r="CD103" i="2"/>
  <c r="CC103" i="2"/>
  <c r="AI103" i="2" s="1"/>
  <c r="BQ103" i="2"/>
  <c r="BV103" i="2"/>
  <c r="BR103" i="2" s="1"/>
  <c r="BW103" i="2"/>
  <c r="BS103" i="2" s="1"/>
  <c r="BJ103" i="2"/>
  <c r="BM103" i="2" s="1"/>
  <c r="BZ101" i="2"/>
  <c r="CA101" i="2" s="1"/>
  <c r="BV101" i="2"/>
  <c r="BR101" i="2" s="1"/>
  <c r="CD101" i="2"/>
  <c r="CC101" i="2"/>
  <c r="AI101" i="2" s="1"/>
  <c r="BP101" i="2"/>
  <c r="CE101" i="2"/>
  <c r="BL101" i="2"/>
  <c r="BU101" i="2"/>
  <c r="BT101" i="2" s="1"/>
  <c r="CK101" i="2"/>
  <c r="BQ101" i="2"/>
  <c r="BW101" i="2"/>
  <c r="BS101" i="2" s="1"/>
  <c r="BY101" i="2"/>
  <c r="CB101" i="2" s="1"/>
  <c r="BJ101" i="2"/>
  <c r="BM101" i="2" s="1"/>
  <c r="BN101" i="2"/>
  <c r="CG101" i="2"/>
  <c r="AH94" i="2"/>
  <c r="K94" i="2"/>
  <c r="AH92" i="2"/>
  <c r="K92" i="2"/>
  <c r="AH96" i="2"/>
  <c r="K96" i="2"/>
  <c r="AH97" i="2"/>
  <c r="K97" i="2"/>
  <c r="Z49" i="3"/>
  <c r="AH99" i="2"/>
  <c r="K99" i="2"/>
  <c r="M101" i="2" l="1"/>
  <c r="I101" i="2"/>
  <c r="X52" i="3" s="1"/>
  <c r="P101" i="2"/>
  <c r="AE52" i="3" s="1"/>
  <c r="I103" i="2"/>
  <c r="X54" i="3" s="1"/>
  <c r="P103" i="2"/>
  <c r="AE54" i="3" s="1"/>
  <c r="L103" i="2"/>
  <c r="AA54" i="3" s="1"/>
  <c r="L101" i="2"/>
  <c r="AA52" i="3" s="1"/>
  <c r="M103" i="2"/>
  <c r="AB54" i="3" s="1"/>
  <c r="AU101" i="2"/>
  <c r="AS101" i="2"/>
  <c r="BB101" i="2"/>
  <c r="AT101" i="2"/>
  <c r="BC101" i="2"/>
  <c r="BD101" i="2"/>
  <c r="BA101" i="2"/>
  <c r="AR101" i="2"/>
  <c r="BC103" i="2"/>
  <c r="BB103" i="2"/>
  <c r="AR103" i="2"/>
  <c r="BD103" i="2"/>
  <c r="BA103" i="2"/>
  <c r="AT103" i="2"/>
  <c r="AY103" i="2"/>
  <c r="AW103" i="2"/>
  <c r="AX103" i="2"/>
  <c r="AV103" i="2"/>
  <c r="AW101" i="2"/>
  <c r="AX101" i="2"/>
  <c r="AV101" i="2"/>
  <c r="AY101" i="2"/>
  <c r="AU103" i="2"/>
  <c r="AS103" i="2"/>
  <c r="AB52" i="3"/>
  <c r="AN103" i="2"/>
  <c r="AL103" i="2"/>
  <c r="Z47" i="3"/>
  <c r="O101" i="2"/>
  <c r="AD52" i="3" s="1"/>
  <c r="O103" i="2"/>
  <c r="AD54" i="3" s="1"/>
  <c r="Z50" i="3"/>
  <c r="Z48" i="3"/>
  <c r="Z43" i="3"/>
  <c r="Z45" i="3"/>
  <c r="AN101" i="2"/>
  <c r="AL101" i="2"/>
  <c r="CF101" i="2"/>
  <c r="AP101" i="2" s="1"/>
  <c r="AK103" i="2"/>
  <c r="BO103" i="2"/>
  <c r="BH103" i="2" s="1"/>
  <c r="AM103" i="2"/>
  <c r="J103" i="2"/>
  <c r="Y54" i="3" s="1"/>
  <c r="BY106" i="2"/>
  <c r="CB106" i="2" s="1"/>
  <c r="CG106" i="2"/>
  <c r="BV106" i="2"/>
  <c r="BR106" i="2" s="1"/>
  <c r="BP106" i="2"/>
  <c r="BQ106" i="2"/>
  <c r="CE106" i="2"/>
  <c r="CK106" i="2"/>
  <c r="BN106" i="2"/>
  <c r="BW106" i="2"/>
  <c r="BS106" i="2" s="1"/>
  <c r="BU106" i="2"/>
  <c r="BT106" i="2" s="1"/>
  <c r="P106" i="2" s="1"/>
  <c r="BZ106" i="2"/>
  <c r="CA106" i="2" s="1"/>
  <c r="CD106" i="2"/>
  <c r="BJ106" i="2"/>
  <c r="BM106" i="2" s="1"/>
  <c r="BL106" i="2"/>
  <c r="CC106" i="2"/>
  <c r="AI106" i="2" s="1"/>
  <c r="AK101" i="2"/>
  <c r="AM101" i="2"/>
  <c r="BO101" i="2"/>
  <c r="BH101" i="2" s="1"/>
  <c r="J101" i="2"/>
  <c r="Y52" i="3" s="1"/>
  <c r="AO101" i="2"/>
  <c r="AO103" i="2"/>
  <c r="CF103" i="2"/>
  <c r="AP103" i="2" s="1"/>
  <c r="BI101" i="2" l="1"/>
  <c r="N101" i="2" s="1"/>
  <c r="AC52" i="3" s="1"/>
  <c r="I106" i="2"/>
  <c r="BI103" i="2"/>
  <c r="N103" i="2" s="1"/>
  <c r="AC54" i="3" s="1"/>
  <c r="M106" i="2"/>
  <c r="L106" i="2"/>
  <c r="BB106" i="2"/>
  <c r="BC106" i="2"/>
  <c r="AT106" i="2"/>
  <c r="BD106" i="2"/>
  <c r="AR106" i="2"/>
  <c r="BA106" i="2"/>
  <c r="AX106" i="2"/>
  <c r="AY106" i="2"/>
  <c r="AV106" i="2"/>
  <c r="AW106" i="2"/>
  <c r="AU106" i="2"/>
  <c r="AS106" i="2"/>
  <c r="AM106" i="2"/>
  <c r="BO106" i="2"/>
  <c r="BH106" i="2" s="1"/>
  <c r="AK106" i="2"/>
  <c r="J106" i="2"/>
  <c r="AO106" i="2"/>
  <c r="CD100" i="2"/>
  <c r="CE100" i="2"/>
  <c r="CC100" i="2"/>
  <c r="AI100" i="2" s="1"/>
  <c r="BQ100" i="2"/>
  <c r="BV100" i="2"/>
  <c r="BR100" i="2" s="1"/>
  <c r="BJ100" i="2"/>
  <c r="BM100" i="2" s="1"/>
  <c r="BY100" i="2"/>
  <c r="CB100" i="2" s="1"/>
  <c r="CG100" i="2"/>
  <c r="BW100" i="2"/>
  <c r="BS100" i="2" s="1"/>
  <c r="BU100" i="2"/>
  <c r="BT100" i="2" s="1"/>
  <c r="BN100" i="2"/>
  <c r="BZ100" i="2"/>
  <c r="CA100" i="2" s="1"/>
  <c r="CK100" i="2"/>
  <c r="BL100" i="2"/>
  <c r="BP100" i="2"/>
  <c r="CD107" i="2"/>
  <c r="CE107" i="2"/>
  <c r="CK107" i="2"/>
  <c r="CG107" i="2"/>
  <c r="BZ107" i="2"/>
  <c r="CA107" i="2" s="1"/>
  <c r="BW107" i="2"/>
  <c r="BS107" i="2" s="1"/>
  <c r="BJ107" i="2"/>
  <c r="BM107" i="2" s="1"/>
  <c r="BV107" i="2"/>
  <c r="BR107" i="2" s="1"/>
  <c r="CC107" i="2"/>
  <c r="AI107" i="2" s="1"/>
  <c r="BP107" i="2"/>
  <c r="BY107" i="2"/>
  <c r="CB107" i="2" s="1"/>
  <c r="BL107" i="2"/>
  <c r="BU107" i="2"/>
  <c r="BT107" i="2" s="1"/>
  <c r="P107" i="2" s="1"/>
  <c r="BQ107" i="2"/>
  <c r="BN107" i="2"/>
  <c r="CG104" i="2"/>
  <c r="BP104" i="2"/>
  <c r="BQ104" i="2"/>
  <c r="BZ104" i="2"/>
  <c r="CA104" i="2" s="1"/>
  <c r="CE104" i="2"/>
  <c r="BJ104" i="2"/>
  <c r="BM104" i="2" s="1"/>
  <c r="BY104" i="2"/>
  <c r="CB104" i="2" s="1"/>
  <c r="CK104" i="2"/>
  <c r="BW104" i="2"/>
  <c r="BS104" i="2" s="1"/>
  <c r="CD104" i="2"/>
  <c r="BN104" i="2"/>
  <c r="BL104" i="2"/>
  <c r="CC104" i="2"/>
  <c r="AI104" i="2" s="1"/>
  <c r="BV104" i="2"/>
  <c r="BR104" i="2" s="1"/>
  <c r="BU104" i="2"/>
  <c r="BT104" i="2" s="1"/>
  <c r="P104" i="2" s="1"/>
  <c r="AH101" i="2"/>
  <c r="K101" i="2"/>
  <c r="Z52" i="3" s="1"/>
  <c r="CF106" i="2"/>
  <c r="AP106" i="2" s="1"/>
  <c r="AH103" i="2"/>
  <c r="K103" i="2"/>
  <c r="Z54" i="3" s="1"/>
  <c r="O106" i="2"/>
  <c r="AL106" i="2"/>
  <c r="AN106" i="2"/>
  <c r="BZ102" i="2"/>
  <c r="CA102" i="2" s="1"/>
  <c r="BL102" i="2"/>
  <c r="BV102" i="2"/>
  <c r="BR102" i="2" s="1"/>
  <c r="CD102" i="2"/>
  <c r="CE102" i="2"/>
  <c r="CC102" i="2"/>
  <c r="AI102" i="2" s="1"/>
  <c r="BU102" i="2"/>
  <c r="BT102" i="2" s="1"/>
  <c r="BQ102" i="2"/>
  <c r="BP102" i="2"/>
  <c r="BW102" i="2"/>
  <c r="BS102" i="2" s="1"/>
  <c r="CG102" i="2"/>
  <c r="BY102" i="2"/>
  <c r="CB102" i="2" s="1"/>
  <c r="BJ102" i="2"/>
  <c r="BM102" i="2" s="1"/>
  <c r="CK102" i="2"/>
  <c r="BN102" i="2"/>
  <c r="CE105" i="2"/>
  <c r="BU105" i="2"/>
  <c r="BT105" i="2" s="1"/>
  <c r="P105" i="2" s="1"/>
  <c r="CG105" i="2"/>
  <c r="CD105" i="2"/>
  <c r="BY105" i="2"/>
  <c r="CB105" i="2" s="1"/>
  <c r="BV105" i="2"/>
  <c r="BR105" i="2" s="1"/>
  <c r="BL105" i="2"/>
  <c r="BW105" i="2"/>
  <c r="BS105" i="2" s="1"/>
  <c r="CC105" i="2"/>
  <c r="AI105" i="2" s="1"/>
  <c r="CK105" i="2"/>
  <c r="BZ105" i="2"/>
  <c r="CA105" i="2" s="1"/>
  <c r="BP105" i="2"/>
  <c r="L105" i="2" s="1"/>
  <c r="BN105" i="2"/>
  <c r="BQ105" i="2"/>
  <c r="BJ105" i="2"/>
  <c r="BM105" i="2" s="1"/>
  <c r="I105" i="2" s="1"/>
  <c r="M107" i="2" l="1"/>
  <c r="M104" i="2"/>
  <c r="BI106" i="2"/>
  <c r="N106" i="2" s="1"/>
  <c r="I104" i="2"/>
  <c r="M100" i="2"/>
  <c r="AB51" i="3" s="1"/>
  <c r="P102" i="2"/>
  <c r="AE53" i="3" s="1"/>
  <c r="L100" i="2"/>
  <c r="AA51" i="3" s="1"/>
  <c r="I102" i="2"/>
  <c r="X53" i="3" s="1"/>
  <c r="I107" i="2"/>
  <c r="P100" i="2"/>
  <c r="AE51" i="3" s="1"/>
  <c r="I100" i="2"/>
  <c r="X51" i="3" s="1"/>
  <c r="M102" i="2"/>
  <c r="AB53" i="3" s="1"/>
  <c r="L107" i="2"/>
  <c r="M105" i="2"/>
  <c r="L102" i="2"/>
  <c r="AA53" i="3" s="1"/>
  <c r="L104" i="2"/>
  <c r="BD104" i="2"/>
  <c r="BC104" i="2"/>
  <c r="BA104" i="2"/>
  <c r="AT104" i="2"/>
  <c r="AR104" i="2"/>
  <c r="BB104" i="2"/>
  <c r="AU104" i="2"/>
  <c r="AS104" i="2"/>
  <c r="AS107" i="2"/>
  <c r="AU107" i="2"/>
  <c r="AW100" i="2"/>
  <c r="AX100" i="2"/>
  <c r="AV100" i="2"/>
  <c r="AY100" i="2"/>
  <c r="AW105" i="2"/>
  <c r="AV105" i="2"/>
  <c r="AX105" i="2"/>
  <c r="AY105" i="2"/>
  <c r="AY107" i="2"/>
  <c r="AW107" i="2"/>
  <c r="AV107" i="2"/>
  <c r="AX107" i="2"/>
  <c r="BC105" i="2"/>
  <c r="BD105" i="2"/>
  <c r="BA105" i="2"/>
  <c r="BB105" i="2"/>
  <c r="AT105" i="2"/>
  <c r="AR105" i="2"/>
  <c r="AX102" i="2"/>
  <c r="AV102" i="2"/>
  <c r="AW102" i="2"/>
  <c r="AY102" i="2"/>
  <c r="AU102" i="2"/>
  <c r="AS102" i="2"/>
  <c r="AY104" i="2"/>
  <c r="AV104" i="2"/>
  <c r="AW104" i="2"/>
  <c r="AX104" i="2"/>
  <c r="BC107" i="2"/>
  <c r="BD107" i="2"/>
  <c r="AR107" i="2"/>
  <c r="AT107" i="2"/>
  <c r="BA107" i="2"/>
  <c r="BB107" i="2"/>
  <c r="BD100" i="2"/>
  <c r="BC100" i="2"/>
  <c r="BA100" i="2"/>
  <c r="AR100" i="2"/>
  <c r="AT100" i="2"/>
  <c r="BB100" i="2"/>
  <c r="AU105" i="2"/>
  <c r="AS105" i="2"/>
  <c r="BB102" i="2"/>
  <c r="BD102" i="2"/>
  <c r="BC102" i="2"/>
  <c r="AT102" i="2"/>
  <c r="AR102" i="2"/>
  <c r="BA102" i="2"/>
  <c r="AU100" i="2"/>
  <c r="AS100" i="2"/>
  <c r="CF105" i="2"/>
  <c r="AP105" i="2" s="1"/>
  <c r="AO105" i="2"/>
  <c r="CF104" i="2"/>
  <c r="AP104" i="2" s="1"/>
  <c r="AK100" i="2"/>
  <c r="AM100" i="2"/>
  <c r="BO100" i="2"/>
  <c r="BH100" i="2" s="1"/>
  <c r="J100" i="2"/>
  <c r="Y51" i="3" s="1"/>
  <c r="AH106" i="2"/>
  <c r="K106" i="2"/>
  <c r="AK105" i="2"/>
  <c r="BO105" i="2"/>
  <c r="BH105" i="2" s="1"/>
  <c r="AM105" i="2"/>
  <c r="J105" i="2"/>
  <c r="AL105" i="2"/>
  <c r="AN105" i="2"/>
  <c r="O105" i="2"/>
  <c r="AM102" i="2"/>
  <c r="AK102" i="2"/>
  <c r="BO102" i="2"/>
  <c r="BH102" i="2" s="1"/>
  <c r="J102" i="2"/>
  <c r="Y53" i="3" s="1"/>
  <c r="CF102" i="2"/>
  <c r="AP102" i="2" s="1"/>
  <c r="AO102" i="2"/>
  <c r="AK104" i="2"/>
  <c r="BO104" i="2"/>
  <c r="BH104" i="2" s="1"/>
  <c r="AM104" i="2"/>
  <c r="J104" i="2"/>
  <c r="AL104" i="2"/>
  <c r="AN104" i="2"/>
  <c r="O107" i="2"/>
  <c r="O100" i="2"/>
  <c r="AD51" i="3" s="1"/>
  <c r="AO100" i="2"/>
  <c r="O102" i="2"/>
  <c r="AD53" i="3" s="1"/>
  <c r="AO104" i="2"/>
  <c r="CF100" i="2"/>
  <c r="AP100" i="2" s="1"/>
  <c r="O104" i="2"/>
  <c r="AO107" i="2"/>
  <c r="CF107" i="2"/>
  <c r="AP107" i="2" s="1"/>
  <c r="AN100" i="2"/>
  <c r="AL100" i="2"/>
  <c r="AN102" i="2"/>
  <c r="AL102" i="2"/>
  <c r="AK107" i="2"/>
  <c r="AM107" i="2"/>
  <c r="BO107" i="2"/>
  <c r="BH107" i="2" s="1"/>
  <c r="J107" i="2"/>
  <c r="AL107" i="2"/>
  <c r="AN107" i="2"/>
  <c r="BI104" i="2" l="1"/>
  <c r="N104" i="2" s="1"/>
  <c r="BI100" i="2"/>
  <c r="N100" i="2" s="1"/>
  <c r="AC51" i="3" s="1"/>
  <c r="BI107" i="2"/>
  <c r="N107" i="2" s="1"/>
  <c r="BI102" i="2"/>
  <c r="N102" i="2" s="1"/>
  <c r="AC53" i="3" s="1"/>
  <c r="BI105" i="2"/>
  <c r="N105" i="2" s="1"/>
  <c r="BO110" i="2"/>
  <c r="V26" i="2"/>
  <c r="L33" i="3" s="1"/>
  <c r="V27" i="2"/>
  <c r="L34" i="3" s="1"/>
  <c r="V25" i="2"/>
  <c r="L32" i="3" s="1"/>
  <c r="V28" i="2"/>
  <c r="L35" i="3" s="1"/>
  <c r="T14" i="2"/>
  <c r="T25" i="2"/>
  <c r="T24" i="2"/>
  <c r="T11" i="2"/>
  <c r="T26" i="2"/>
  <c r="T20" i="2"/>
  <c r="T18" i="2"/>
  <c r="T22" i="2"/>
  <c r="T28" i="2"/>
  <c r="T19" i="2"/>
  <c r="T17" i="2"/>
  <c r="T27" i="2"/>
  <c r="T15" i="2"/>
  <c r="T10" i="2"/>
  <c r="T9" i="2"/>
  <c r="T16" i="2"/>
  <c r="T23" i="2"/>
  <c r="T12" i="2"/>
  <c r="T21" i="2"/>
  <c r="T13" i="2"/>
  <c r="AH107" i="2"/>
  <c r="K107" i="2"/>
  <c r="X9" i="2"/>
  <c r="U24" i="2"/>
  <c r="U22" i="2"/>
  <c r="U19" i="2"/>
  <c r="U21" i="2"/>
  <c r="U14" i="2"/>
  <c r="U12" i="2"/>
  <c r="U11" i="2"/>
  <c r="U23" i="2"/>
  <c r="U18" i="2"/>
  <c r="U15" i="2"/>
  <c r="U26" i="2"/>
  <c r="U17" i="2"/>
  <c r="U20" i="2"/>
  <c r="U27" i="2"/>
  <c r="U16" i="2"/>
  <c r="U9" i="2"/>
  <c r="U25" i="2"/>
  <c r="U10" i="2"/>
  <c r="U13" i="2"/>
  <c r="U28" i="2"/>
  <c r="AH100" i="2"/>
  <c r="K100" i="2"/>
  <c r="Z51" i="3" s="1"/>
  <c r="V20" i="2"/>
  <c r="L27" i="3" s="1"/>
  <c r="V19" i="2"/>
  <c r="L26" i="3" s="1"/>
  <c r="V23" i="2"/>
  <c r="L30" i="3" s="1"/>
  <c r="V14" i="2"/>
  <c r="L21" i="3" s="1"/>
  <c r="V10" i="2"/>
  <c r="L17" i="3" s="1"/>
  <c r="V24" i="2"/>
  <c r="L31" i="3" s="1"/>
  <c r="V15" i="2"/>
  <c r="L22" i="3" s="1"/>
  <c r="V22" i="2"/>
  <c r="L29" i="3" s="1"/>
  <c r="V13" i="2"/>
  <c r="L20" i="3" s="1"/>
  <c r="V9" i="2"/>
  <c r="V17" i="2"/>
  <c r="L24" i="3" s="1"/>
  <c r="V21" i="2"/>
  <c r="L28" i="3" s="1"/>
  <c r="V12" i="2"/>
  <c r="L19" i="3" s="1"/>
  <c r="V11" i="2"/>
  <c r="L18" i="3" s="1"/>
  <c r="V18" i="2"/>
  <c r="L25" i="3" s="1"/>
  <c r="V16" i="2"/>
  <c r="L23" i="3" s="1"/>
  <c r="AH104" i="2"/>
  <c r="K104" i="2"/>
  <c r="AH102" i="2"/>
  <c r="K102" i="2"/>
  <c r="Z53" i="3" s="1"/>
  <c r="X11" i="2"/>
  <c r="W27" i="2"/>
  <c r="W24" i="2"/>
  <c r="W25" i="2"/>
  <c r="W15" i="2"/>
  <c r="W21" i="2"/>
  <c r="W20" i="2"/>
  <c r="W13" i="2"/>
  <c r="W11" i="2"/>
  <c r="W17" i="2"/>
  <c r="W9" i="2"/>
  <c r="W28" i="2"/>
  <c r="W12" i="2"/>
  <c r="W26" i="2"/>
  <c r="W16" i="2"/>
  <c r="W22" i="2"/>
  <c r="W19" i="2"/>
  <c r="W23" i="2"/>
  <c r="W10" i="2"/>
  <c r="W14" i="2"/>
  <c r="W18" i="2"/>
  <c r="AH105" i="2"/>
  <c r="K105" i="2"/>
  <c r="S15" i="2" l="1"/>
  <c r="S14" i="2"/>
  <c r="S20" i="2"/>
  <c r="S22" i="2"/>
  <c r="S16" i="2"/>
  <c r="S9" i="2"/>
  <c r="S18" i="2"/>
  <c r="S12" i="2"/>
  <c r="S13" i="2"/>
  <c r="S17" i="2"/>
  <c r="S11" i="2"/>
  <c r="S19" i="2"/>
  <c r="S10" i="2"/>
  <c r="S21" i="2"/>
  <c r="K34" i="3"/>
  <c r="J34" i="3"/>
  <c r="K32" i="3"/>
  <c r="J32" i="3"/>
  <c r="J35" i="3"/>
  <c r="K35" i="3"/>
  <c r="K33" i="3"/>
  <c r="J33" i="3"/>
  <c r="L16" i="3"/>
  <c r="K17" i="3"/>
  <c r="J17" i="3"/>
  <c r="K22" i="3"/>
  <c r="J22" i="3"/>
  <c r="J19" i="3"/>
  <c r="K19" i="3"/>
  <c r="K29" i="3"/>
  <c r="J29" i="3"/>
  <c r="J27" i="3"/>
  <c r="K27" i="3"/>
  <c r="K25" i="3"/>
  <c r="J25" i="3"/>
  <c r="K21" i="3"/>
  <c r="J21" i="3"/>
  <c r="J31" i="3"/>
  <c r="K31" i="3"/>
  <c r="K24" i="3"/>
  <c r="J24" i="3"/>
  <c r="K30" i="3"/>
  <c r="J30" i="3"/>
  <c r="K28" i="3"/>
  <c r="J28" i="3"/>
  <c r="K20" i="3"/>
  <c r="J20" i="3"/>
  <c r="J23" i="3"/>
  <c r="K23" i="3"/>
  <c r="K18" i="3"/>
  <c r="J18" i="3"/>
  <c r="K26" i="3"/>
  <c r="J26" i="3"/>
  <c r="J16" i="3"/>
  <c r="K16" i="3"/>
  <c r="W85" i="2"/>
  <c r="W61" i="2"/>
  <c r="M20" i="3"/>
  <c r="W37" i="2"/>
  <c r="V100" i="2"/>
  <c r="V52" i="2"/>
  <c r="V76" i="2"/>
  <c r="V94" i="2"/>
  <c r="V70" i="2"/>
  <c r="V46" i="2"/>
  <c r="V68" i="2"/>
  <c r="V44" i="2"/>
  <c r="V92" i="2"/>
  <c r="U100" i="2"/>
  <c r="U52" i="2"/>
  <c r="U76" i="2"/>
  <c r="U81" i="2"/>
  <c r="U33" i="2"/>
  <c r="U57" i="2"/>
  <c r="U95" i="2"/>
  <c r="U71" i="2"/>
  <c r="U47" i="2"/>
  <c r="U93" i="2"/>
  <c r="U45" i="2"/>
  <c r="U69" i="2"/>
  <c r="X81" i="2"/>
  <c r="X57" i="2"/>
  <c r="X33" i="2"/>
  <c r="X12" i="2"/>
  <c r="E17" i="7" s="1"/>
  <c r="T81" i="2"/>
  <c r="T33" i="2"/>
  <c r="H5" i="2"/>
  <c r="T57" i="2"/>
  <c r="I16" i="3"/>
  <c r="T89" i="2"/>
  <c r="T41" i="2"/>
  <c r="T65" i="2"/>
  <c r="I24" i="3"/>
  <c r="T96" i="2"/>
  <c r="T48" i="2"/>
  <c r="T72" i="2"/>
  <c r="I31" i="3"/>
  <c r="W88" i="2"/>
  <c r="W64" i="2"/>
  <c r="W40" i="2"/>
  <c r="M23" i="3"/>
  <c r="W81" i="2"/>
  <c r="W33" i="2"/>
  <c r="W57" i="2"/>
  <c r="M16" i="3"/>
  <c r="W96" i="2"/>
  <c r="W72" i="2"/>
  <c r="M31" i="3"/>
  <c r="W48" i="2"/>
  <c r="V83" i="2"/>
  <c r="V59" i="2"/>
  <c r="V35" i="2"/>
  <c r="V87" i="2"/>
  <c r="V63" i="2"/>
  <c r="V39" i="2"/>
  <c r="V99" i="2"/>
  <c r="V75" i="2"/>
  <c r="V51" i="2"/>
  <c r="U85" i="2"/>
  <c r="U61" i="2"/>
  <c r="U37" i="2"/>
  <c r="U83" i="2"/>
  <c r="U59" i="2"/>
  <c r="U35" i="2"/>
  <c r="U91" i="2"/>
  <c r="U67" i="2"/>
  <c r="U43" i="2"/>
  <c r="T82" i="2"/>
  <c r="T34" i="2"/>
  <c r="T58" i="2"/>
  <c r="I17" i="3"/>
  <c r="T91" i="2"/>
  <c r="T43" i="2"/>
  <c r="I26" i="3"/>
  <c r="T67" i="2"/>
  <c r="T73" i="2"/>
  <c r="T97" i="2"/>
  <c r="T49" i="2"/>
  <c r="I32" i="3"/>
  <c r="W95" i="2"/>
  <c r="W47" i="2"/>
  <c r="M30" i="3"/>
  <c r="W71" i="2"/>
  <c r="W50" i="2"/>
  <c r="W74" i="2"/>
  <c r="M33" i="3"/>
  <c r="W98" i="2"/>
  <c r="W93" i="2"/>
  <c r="W45" i="2"/>
  <c r="M28" i="3"/>
  <c r="W69" i="2"/>
  <c r="M34" i="3"/>
  <c r="W51" i="2"/>
  <c r="W75" i="2"/>
  <c r="W99" i="2"/>
  <c r="V64" i="2"/>
  <c r="V88" i="2"/>
  <c r="V40" i="2"/>
  <c r="V81" i="2"/>
  <c r="V57" i="2"/>
  <c r="V33" i="2"/>
  <c r="W90" i="2"/>
  <c r="M25" i="3"/>
  <c r="W66" i="2"/>
  <c r="W42" i="2"/>
  <c r="W91" i="2"/>
  <c r="W43" i="2"/>
  <c r="M26" i="3"/>
  <c r="W67" i="2"/>
  <c r="W84" i="2"/>
  <c r="W60" i="2"/>
  <c r="M19" i="3"/>
  <c r="W36" i="2"/>
  <c r="W83" i="2"/>
  <c r="W35" i="2"/>
  <c r="M18" i="3"/>
  <c r="W59" i="2"/>
  <c r="W87" i="2"/>
  <c r="M22" i="3"/>
  <c r="W63" i="2"/>
  <c r="W39" i="2"/>
  <c r="X59" i="2"/>
  <c r="X83" i="2"/>
  <c r="X35" i="2"/>
  <c r="V90" i="2"/>
  <c r="V66" i="2"/>
  <c r="V42" i="2"/>
  <c r="V69" i="2"/>
  <c r="V45" i="2"/>
  <c r="V93" i="2"/>
  <c r="V85" i="2"/>
  <c r="V61" i="2"/>
  <c r="V37" i="2"/>
  <c r="V82" i="2"/>
  <c r="V34" i="2"/>
  <c r="V58" i="2"/>
  <c r="V43" i="2"/>
  <c r="V91" i="2"/>
  <c r="V67" i="2"/>
  <c r="U49" i="2"/>
  <c r="U97" i="2"/>
  <c r="U73" i="2"/>
  <c r="U92" i="2"/>
  <c r="U68" i="2"/>
  <c r="U44" i="2"/>
  <c r="U90" i="2"/>
  <c r="U66" i="2"/>
  <c r="U42" i="2"/>
  <c r="U86" i="2"/>
  <c r="U38" i="2"/>
  <c r="U62" i="2"/>
  <c r="U96" i="2"/>
  <c r="U72" i="2"/>
  <c r="U48" i="2"/>
  <c r="T85" i="2"/>
  <c r="I20" i="3"/>
  <c r="T61" i="2"/>
  <c r="T37" i="2"/>
  <c r="T88" i="2"/>
  <c r="T64" i="2"/>
  <c r="I23" i="3"/>
  <c r="T40" i="2"/>
  <c r="I34" i="3"/>
  <c r="T51" i="2"/>
  <c r="T75" i="2"/>
  <c r="T99" i="2"/>
  <c r="T94" i="2"/>
  <c r="T46" i="2"/>
  <c r="I29" i="3"/>
  <c r="T70" i="2"/>
  <c r="T83" i="2"/>
  <c r="T35" i="2"/>
  <c r="I18" i="3"/>
  <c r="T59" i="2"/>
  <c r="W86" i="2"/>
  <c r="W62" i="2"/>
  <c r="M21" i="3"/>
  <c r="W38" i="2"/>
  <c r="W94" i="2"/>
  <c r="W46" i="2"/>
  <c r="M29" i="3"/>
  <c r="W70" i="2"/>
  <c r="W100" i="2"/>
  <c r="W76" i="2"/>
  <c r="W52" i="2"/>
  <c r="M35" i="3"/>
  <c r="W97" i="2"/>
  <c r="M32" i="3"/>
  <c r="W73" i="2"/>
  <c r="W49" i="2"/>
  <c r="V97" i="2"/>
  <c r="V49" i="2"/>
  <c r="V73" i="2"/>
  <c r="V86" i="2"/>
  <c r="V38" i="2"/>
  <c r="V62" i="2"/>
  <c r="U89" i="2"/>
  <c r="U41" i="2"/>
  <c r="U65" i="2"/>
  <c r="T93" i="2"/>
  <c r="T45" i="2"/>
  <c r="I28" i="3"/>
  <c r="T69" i="2"/>
  <c r="T90" i="2"/>
  <c r="T42" i="2"/>
  <c r="T66" i="2"/>
  <c r="I25" i="3"/>
  <c r="W82" i="2"/>
  <c r="W58" i="2"/>
  <c r="M17" i="3"/>
  <c r="W34" i="2"/>
  <c r="W92" i="2"/>
  <c r="W44" i="2"/>
  <c r="W68" i="2"/>
  <c r="M27" i="3"/>
  <c r="V89" i="2"/>
  <c r="V65" i="2"/>
  <c r="V41" i="2"/>
  <c r="V98" i="2"/>
  <c r="V74" i="2"/>
  <c r="V50" i="2"/>
  <c r="U88" i="2"/>
  <c r="U40" i="2"/>
  <c r="U64" i="2"/>
  <c r="U50" i="2"/>
  <c r="U98" i="2"/>
  <c r="U74" i="2"/>
  <c r="T84" i="2"/>
  <c r="T36" i="2"/>
  <c r="I19" i="3"/>
  <c r="T60" i="2"/>
  <c r="T92" i="2"/>
  <c r="T68" i="2"/>
  <c r="T44" i="2"/>
  <c r="I27" i="3"/>
  <c r="W89" i="2"/>
  <c r="W41" i="2"/>
  <c r="M24" i="3"/>
  <c r="W65" i="2"/>
  <c r="V36" i="2"/>
  <c r="V84" i="2"/>
  <c r="V60" i="2"/>
  <c r="V96" i="2"/>
  <c r="V48" i="2"/>
  <c r="V72" i="2"/>
  <c r="V95" i="2"/>
  <c r="V71" i="2"/>
  <c r="V47" i="2"/>
  <c r="U82" i="2"/>
  <c r="U58" i="2"/>
  <c r="U34" i="2"/>
  <c r="U51" i="2"/>
  <c r="U75" i="2"/>
  <c r="U99" i="2"/>
  <c r="U87" i="2"/>
  <c r="U63" i="2"/>
  <c r="U39" i="2"/>
  <c r="U84" i="2"/>
  <c r="U36" i="2"/>
  <c r="U60" i="2"/>
  <c r="U94" i="2"/>
  <c r="U46" i="2"/>
  <c r="U70" i="2"/>
  <c r="T95" i="2"/>
  <c r="T71" i="2"/>
  <c r="I30" i="3"/>
  <c r="T47" i="2"/>
  <c r="T87" i="2"/>
  <c r="T63" i="2"/>
  <c r="I22" i="3"/>
  <c r="T39" i="2"/>
  <c r="T76" i="2"/>
  <c r="T100" i="2"/>
  <c r="I35" i="3"/>
  <c r="T52" i="2"/>
  <c r="T50" i="2"/>
  <c r="T98" i="2"/>
  <c r="T74" i="2"/>
  <c r="I33" i="3"/>
  <c r="T86" i="2"/>
  <c r="T38" i="2"/>
  <c r="I21" i="3"/>
  <c r="T62" i="2"/>
  <c r="E17" i="8" l="1"/>
  <c r="S46" i="2"/>
  <c r="S94" i="2"/>
  <c r="H29" i="3"/>
  <c r="S70" i="2"/>
  <c r="K38" i="8"/>
  <c r="K38" i="7"/>
  <c r="L39" i="8"/>
  <c r="L39" i="7"/>
  <c r="K24" i="7"/>
  <c r="K24" i="8"/>
  <c r="M38" i="7"/>
  <c r="M38" i="8"/>
  <c r="N38" i="8"/>
  <c r="N38" i="7"/>
  <c r="N29" i="7"/>
  <c r="N29" i="8"/>
  <c r="O32" i="8"/>
  <c r="O32" i="7"/>
  <c r="K30" i="7"/>
  <c r="K30" i="8"/>
  <c r="M29" i="8"/>
  <c r="M29" i="7"/>
  <c r="K39" i="7"/>
  <c r="K39" i="8"/>
  <c r="L26" i="7"/>
  <c r="L26" i="8"/>
  <c r="L30" i="7"/>
  <c r="L30" i="8"/>
  <c r="M37" i="8"/>
  <c r="M37" i="7"/>
  <c r="S96" i="2"/>
  <c r="S48" i="2"/>
  <c r="H31" i="3"/>
  <c r="S72" i="2"/>
  <c r="S71" i="2"/>
  <c r="S95" i="2"/>
  <c r="H30" i="3"/>
  <c r="S47" i="2"/>
  <c r="K26" i="7"/>
  <c r="K26" i="8"/>
  <c r="K40" i="7"/>
  <c r="K40" i="8"/>
  <c r="K27" i="7"/>
  <c r="K27" i="8"/>
  <c r="K35" i="8"/>
  <c r="K35" i="7"/>
  <c r="M34" i="7"/>
  <c r="M34" i="8"/>
  <c r="L27" i="7"/>
  <c r="L27" i="8"/>
  <c r="M39" i="7"/>
  <c r="M39" i="8"/>
  <c r="L22" i="7"/>
  <c r="L22" i="8"/>
  <c r="L28" i="7"/>
  <c r="L28" i="8"/>
  <c r="O22" i="7"/>
  <c r="O22" i="8"/>
  <c r="K33" i="8"/>
  <c r="K33" i="7"/>
  <c r="O40" i="7"/>
  <c r="O40" i="8"/>
  <c r="L36" i="8"/>
  <c r="L36" i="7"/>
  <c r="M32" i="8"/>
  <c r="M32" i="7"/>
  <c r="L37" i="7"/>
  <c r="L37" i="8"/>
  <c r="S33" i="2"/>
  <c r="S57" i="2"/>
  <c r="S81" i="2"/>
  <c r="H16" i="3"/>
  <c r="S25" i="2"/>
  <c r="S36" i="2"/>
  <c r="S60" i="2"/>
  <c r="S84" i="2"/>
  <c r="H19" i="3"/>
  <c r="S42" i="2"/>
  <c r="S90" i="2"/>
  <c r="H25" i="3"/>
  <c r="S66" i="2"/>
  <c r="S68" i="2"/>
  <c r="S92" i="2"/>
  <c r="H27" i="3"/>
  <c r="S44" i="2"/>
  <c r="N30" i="7"/>
  <c r="N30" i="8"/>
  <c r="N21" i="8"/>
  <c r="N21" i="7"/>
  <c r="N28" i="8"/>
  <c r="N28" i="7"/>
  <c r="O39" i="8"/>
  <c r="O39" i="7"/>
  <c r="M31" i="7"/>
  <c r="M31" i="8"/>
  <c r="L23" i="7"/>
  <c r="L23" i="8"/>
  <c r="L25" i="7"/>
  <c r="L25" i="8"/>
  <c r="O21" i="8"/>
  <c r="O21" i="7"/>
  <c r="O28" i="8"/>
  <c r="O28" i="7"/>
  <c r="K36" i="8"/>
  <c r="K36" i="7"/>
  <c r="K29" i="8"/>
  <c r="K29" i="7"/>
  <c r="K21" i="8"/>
  <c r="K21" i="7"/>
  <c r="M33" i="7"/>
  <c r="M33" i="8"/>
  <c r="M40" i="7"/>
  <c r="M40" i="8"/>
  <c r="N32" i="7"/>
  <c r="N32" i="8"/>
  <c r="L34" i="8"/>
  <c r="L34" i="7"/>
  <c r="M24" i="7"/>
  <c r="M24" i="8"/>
  <c r="M22" i="8"/>
  <c r="M22" i="7"/>
  <c r="N35" i="8"/>
  <c r="N35" i="7"/>
  <c r="O29" i="7"/>
  <c r="O29" i="8"/>
  <c r="M28" i="7"/>
  <c r="M28" i="8"/>
  <c r="L29" i="8"/>
  <c r="L29" i="7"/>
  <c r="N26" i="7"/>
  <c r="N26" i="8"/>
  <c r="O34" i="7"/>
  <c r="O34" i="8"/>
  <c r="O26" i="8"/>
  <c r="O26" i="7"/>
  <c r="K23" i="8"/>
  <c r="K23" i="7"/>
  <c r="K34" i="7"/>
  <c r="K34" i="8"/>
  <c r="K28" i="7"/>
  <c r="K28" i="8"/>
  <c r="M26" i="8"/>
  <c r="M26" i="7"/>
  <c r="M30" i="8"/>
  <c r="M30" i="7"/>
  <c r="S61" i="2"/>
  <c r="S85" i="2"/>
  <c r="H20" i="3"/>
  <c r="S37" i="2"/>
  <c r="S35" i="2"/>
  <c r="S83" i="2"/>
  <c r="H18" i="3"/>
  <c r="S59" i="2"/>
  <c r="S69" i="2"/>
  <c r="H28" i="3"/>
  <c r="S45" i="2"/>
  <c r="S93" i="2"/>
  <c r="N22" i="8"/>
  <c r="N22" i="7"/>
  <c r="K37" i="7"/>
  <c r="K37" i="8"/>
  <c r="K22" i="7"/>
  <c r="K22" i="8"/>
  <c r="N27" i="7"/>
  <c r="N27" i="8"/>
  <c r="O36" i="8"/>
  <c r="O36" i="7"/>
  <c r="L33" i="7"/>
  <c r="L33" i="8"/>
  <c r="L35" i="8"/>
  <c r="L35" i="7"/>
  <c r="M21" i="8"/>
  <c r="M21" i="7"/>
  <c r="L40" i="7"/>
  <c r="L40" i="8"/>
  <c r="O25" i="7"/>
  <c r="O25" i="8"/>
  <c r="L24" i="8"/>
  <c r="L24" i="7"/>
  <c r="M27" i="8"/>
  <c r="M27" i="7"/>
  <c r="N36" i="7"/>
  <c r="N36" i="8"/>
  <c r="N24" i="7"/>
  <c r="N24" i="8"/>
  <c r="K32" i="7"/>
  <c r="K32" i="8"/>
  <c r="L38" i="8"/>
  <c r="L38" i="7"/>
  <c r="N37" i="7"/>
  <c r="N37" i="8"/>
  <c r="O37" i="8"/>
  <c r="O37" i="7"/>
  <c r="K25" i="7"/>
  <c r="K25" i="8"/>
  <c r="M36" i="7"/>
  <c r="M36" i="8"/>
  <c r="L32" i="7"/>
  <c r="L32" i="8"/>
  <c r="S67" i="2"/>
  <c r="S91" i="2"/>
  <c r="H26" i="3"/>
  <c r="S43" i="2"/>
  <c r="S63" i="2"/>
  <c r="S87" i="2"/>
  <c r="H22" i="3"/>
  <c r="S39" i="2"/>
  <c r="S82" i="2"/>
  <c r="S34" i="2"/>
  <c r="S58" i="2"/>
  <c r="H17" i="3"/>
  <c r="S38" i="2"/>
  <c r="S62" i="2"/>
  <c r="S86" i="2"/>
  <c r="H21" i="3"/>
  <c r="O23" i="7"/>
  <c r="O23" i="8"/>
  <c r="O24" i="8"/>
  <c r="O24" i="7"/>
  <c r="O31" i="7"/>
  <c r="O31" i="8"/>
  <c r="O33" i="7"/>
  <c r="O33" i="8"/>
  <c r="O38" i="7"/>
  <c r="O38" i="8"/>
  <c r="O35" i="7"/>
  <c r="O35" i="8"/>
  <c r="K31" i="7"/>
  <c r="K31" i="8"/>
  <c r="L31" i="7"/>
  <c r="L31" i="8"/>
  <c r="M25" i="8"/>
  <c r="M25" i="7"/>
  <c r="M35" i="7"/>
  <c r="M35" i="8"/>
  <c r="N34" i="7"/>
  <c r="N34" i="8"/>
  <c r="N40" i="7"/>
  <c r="N40" i="8"/>
  <c r="S64" i="2"/>
  <c r="S40" i="2"/>
  <c r="H23" i="3"/>
  <c r="S88" i="2"/>
  <c r="S89" i="2"/>
  <c r="S65" i="2"/>
  <c r="H24" i="3"/>
  <c r="S41" i="2"/>
  <c r="N31" i="8"/>
  <c r="N31" i="7"/>
  <c r="N25" i="8"/>
  <c r="N25" i="7"/>
  <c r="N33" i="7"/>
  <c r="N33" i="8"/>
  <c r="O27" i="8"/>
  <c r="O27" i="7"/>
  <c r="O30" i="8"/>
  <c r="O30" i="7"/>
  <c r="M23" i="8"/>
  <c r="M23" i="7"/>
  <c r="N39" i="7"/>
  <c r="N39" i="8"/>
  <c r="N23" i="8"/>
  <c r="N23" i="7"/>
  <c r="X60" i="2"/>
  <c r="X36" i="2"/>
  <c r="X84" i="2"/>
  <c r="L21" i="8"/>
  <c r="L21" i="7"/>
  <c r="I28" i="7" l="1"/>
  <c r="I28" i="8"/>
  <c r="I27" i="7"/>
  <c r="I27" i="8"/>
  <c r="I31" i="7"/>
  <c r="I31" i="8"/>
  <c r="I33" i="7"/>
  <c r="I33" i="8"/>
  <c r="I34" i="8"/>
  <c r="I34" i="7"/>
  <c r="I29" i="8"/>
  <c r="I29" i="7"/>
  <c r="I24" i="8"/>
  <c r="I24" i="7"/>
  <c r="S49" i="2"/>
  <c r="S97" i="2"/>
  <c r="S73" i="2"/>
  <c r="H1" i="2"/>
  <c r="I9" i="3" s="1"/>
  <c r="I26" i="7"/>
  <c r="I26" i="8"/>
  <c r="I22" i="8"/>
  <c r="I22" i="7"/>
  <c r="I23" i="7"/>
  <c r="I23" i="8"/>
  <c r="I25" i="7"/>
  <c r="I25" i="8"/>
  <c r="I32" i="8"/>
  <c r="I32" i="7"/>
  <c r="I30" i="7"/>
  <c r="I30" i="8"/>
  <c r="I21" i="8"/>
  <c r="I21" i="7"/>
  <c r="I35" i="7"/>
  <c r="I35" i="8"/>
  <c r="I36" i="8"/>
  <c r="I36" i="7"/>
  <c r="L8" i="3" l="1"/>
  <c r="E15" i="8"/>
  <c r="E15" i="7"/>
  <c r="I7" i="3"/>
  <c r="I15" i="8"/>
  <c r="I15" i="7"/>
  <c r="I8" i="3" l="1"/>
  <c r="C15" i="7"/>
  <c r="C15" i="8"/>
  <c r="BT25" i="2"/>
  <c r="P25" i="2" s="1"/>
  <c r="V27" i="3" l="1"/>
  <c r="BA25" i="2"/>
  <c r="CE10" i="2"/>
  <c r="CD10" i="2"/>
  <c r="CK10" i="2"/>
  <c r="BK10" i="2"/>
  <c r="CG10" i="2" s="1"/>
  <c r="AS10" i="2" s="1"/>
  <c r="AE9" i="2" s="1"/>
  <c r="L10" i="2" l="1"/>
  <c r="R12" i="3" s="1"/>
  <c r="M10" i="2"/>
  <c r="S12" i="3" s="1"/>
  <c r="BB10" i="2"/>
  <c r="AE33" i="2"/>
  <c r="AE57" i="2"/>
  <c r="AE81" i="2"/>
  <c r="BD10" i="2"/>
  <c r="BC10" i="2"/>
  <c r="BA10" i="2"/>
  <c r="AU10" i="2"/>
  <c r="AE11" i="2" s="1"/>
  <c r="AB25" i="2"/>
  <c r="CF10" i="2"/>
  <c r="BI10" i="2" s="1"/>
  <c r="O10" i="2"/>
  <c r="U12" i="3" s="1"/>
  <c r="AC23" i="2" l="1"/>
  <c r="AC24" i="2"/>
  <c r="AD24" i="2"/>
  <c r="AD23" i="2"/>
  <c r="AB15" i="2"/>
  <c r="AB63" i="2" s="1"/>
  <c r="AB24" i="2"/>
  <c r="AB23" i="2"/>
  <c r="AA24" i="2"/>
  <c r="AA23" i="2"/>
  <c r="N13" i="2"/>
  <c r="T15" i="3" s="1"/>
  <c r="N15" i="2"/>
  <c r="T17" i="3" s="1"/>
  <c r="N19" i="2"/>
  <c r="T21" i="3" s="1"/>
  <c r="N25" i="2"/>
  <c r="T27" i="3" s="1"/>
  <c r="N27" i="2"/>
  <c r="T29" i="3" s="1"/>
  <c r="N21" i="2"/>
  <c r="T23" i="3" s="1"/>
  <c r="N23" i="2"/>
  <c r="T25" i="3" s="1"/>
  <c r="N33" i="2"/>
  <c r="T35" i="3" s="1"/>
  <c r="N32" i="2"/>
  <c r="T34" i="3" s="1"/>
  <c r="N42" i="2"/>
  <c r="T44" i="3" s="1"/>
  <c r="N43" i="2"/>
  <c r="T45" i="3" s="1"/>
  <c r="N36" i="2"/>
  <c r="T38" i="3" s="1"/>
  <c r="N38" i="2"/>
  <c r="T40" i="3" s="1"/>
  <c r="N45" i="2"/>
  <c r="T47" i="3" s="1"/>
  <c r="N51" i="2"/>
  <c r="T53" i="3" s="1"/>
  <c r="N48" i="2"/>
  <c r="T50" i="3" s="1"/>
  <c r="N53" i="2"/>
  <c r="T55" i="3" s="1"/>
  <c r="N59" i="2"/>
  <c r="T61" i="3" s="1"/>
  <c r="N69" i="2"/>
  <c r="AC20" i="3" s="1"/>
  <c r="N73" i="2"/>
  <c r="AC24" i="3" s="1"/>
  <c r="N79" i="2"/>
  <c r="AC30" i="3" s="1"/>
  <c r="N81" i="2"/>
  <c r="AC32" i="3" s="1"/>
  <c r="N83" i="2"/>
  <c r="AC34" i="3" s="1"/>
  <c r="N85" i="2"/>
  <c r="AC36" i="3" s="1"/>
  <c r="AB21" i="2"/>
  <c r="K50" i="3" s="1"/>
  <c r="AB10" i="2"/>
  <c r="AB82" i="2" s="1"/>
  <c r="AB13" i="2"/>
  <c r="AB37" i="2" s="1"/>
  <c r="AB12" i="2"/>
  <c r="AB36" i="2" s="1"/>
  <c r="AB18" i="2"/>
  <c r="AB66" i="2" s="1"/>
  <c r="AB9" i="2"/>
  <c r="K38" i="3" s="1"/>
  <c r="AB27" i="2"/>
  <c r="AB51" i="2" s="1"/>
  <c r="AB11" i="2"/>
  <c r="J40" i="3" s="1"/>
  <c r="AB22" i="2"/>
  <c r="J51" i="3" s="1"/>
  <c r="AB14" i="2"/>
  <c r="J43" i="3" s="1"/>
  <c r="AB19" i="2"/>
  <c r="AB91" i="2" s="1"/>
  <c r="AB26" i="2"/>
  <c r="AB98" i="2" s="1"/>
  <c r="AB28" i="2"/>
  <c r="K57" i="3" s="1"/>
  <c r="AB17" i="2"/>
  <c r="AB65" i="2" s="1"/>
  <c r="AB16" i="2"/>
  <c r="AB64" i="2" s="1"/>
  <c r="AB20" i="2"/>
  <c r="AB44" i="2" s="1"/>
  <c r="AD27" i="2"/>
  <c r="AD12" i="2"/>
  <c r="AD18" i="2"/>
  <c r="AD11" i="2"/>
  <c r="AD15" i="2"/>
  <c r="AD16" i="2"/>
  <c r="AD20" i="2"/>
  <c r="AD14" i="2"/>
  <c r="AD9" i="2"/>
  <c r="AD19" i="2"/>
  <c r="AD28" i="2"/>
  <c r="AD25" i="2"/>
  <c r="AD22" i="2"/>
  <c r="AD26" i="2"/>
  <c r="AD13" i="2"/>
  <c r="AD21" i="2"/>
  <c r="AD10" i="2"/>
  <c r="AD17" i="2"/>
  <c r="AE83" i="2"/>
  <c r="AE35" i="2"/>
  <c r="AE59" i="2"/>
  <c r="AE12" i="2"/>
  <c r="AC22" i="2"/>
  <c r="AC21" i="2"/>
  <c r="AC13" i="2"/>
  <c r="AC27" i="2"/>
  <c r="AC15" i="2"/>
  <c r="AC14" i="2"/>
  <c r="AC18" i="2"/>
  <c r="AC19" i="2"/>
  <c r="AC9" i="2"/>
  <c r="AC10" i="2"/>
  <c r="AC25" i="2"/>
  <c r="AC12" i="2"/>
  <c r="AC16" i="2"/>
  <c r="AC11" i="2"/>
  <c r="AC20" i="2"/>
  <c r="AC28" i="2"/>
  <c r="AC26" i="2"/>
  <c r="AC17" i="2"/>
  <c r="AP10" i="2"/>
  <c r="AB49" i="2"/>
  <c r="AB97" i="2"/>
  <c r="J54" i="3"/>
  <c r="AB73" i="2"/>
  <c r="K54" i="3"/>
  <c r="AA14" i="2"/>
  <c r="AA17" i="2"/>
  <c r="AA15" i="2"/>
  <c r="AA28" i="2"/>
  <c r="AA22" i="2"/>
  <c r="AA27" i="2"/>
  <c r="AA10" i="2"/>
  <c r="AA25" i="2"/>
  <c r="AA21" i="2"/>
  <c r="AA18" i="2"/>
  <c r="AA26" i="2"/>
  <c r="AA19" i="2"/>
  <c r="AA12" i="2"/>
  <c r="AA11" i="2"/>
  <c r="AA9" i="2"/>
  <c r="AA16" i="2"/>
  <c r="AA13" i="2"/>
  <c r="AA20" i="2"/>
  <c r="AB87" i="2" l="1"/>
  <c r="AB39" i="2"/>
  <c r="J44" i="3"/>
  <c r="AB27" i="8" s="1"/>
  <c r="K44" i="3"/>
  <c r="AB27" i="7" s="1"/>
  <c r="I53" i="3"/>
  <c r="AA48" i="2"/>
  <c r="AA72" i="2"/>
  <c r="AA96" i="2"/>
  <c r="AD95" i="2"/>
  <c r="AD47" i="2"/>
  <c r="AD71" i="2"/>
  <c r="M52" i="3"/>
  <c r="AB47" i="2"/>
  <c r="J52" i="3"/>
  <c r="AB95" i="2"/>
  <c r="AB71" i="2"/>
  <c r="K52" i="3"/>
  <c r="AD96" i="2"/>
  <c r="AD48" i="2"/>
  <c r="AD72" i="2"/>
  <c r="M53" i="3"/>
  <c r="Z23" i="2"/>
  <c r="Z24" i="2"/>
  <c r="K53" i="3"/>
  <c r="AB48" i="2"/>
  <c r="AB72" i="2"/>
  <c r="AB96" i="2"/>
  <c r="J53" i="3"/>
  <c r="L53" i="3"/>
  <c r="AC48" i="2"/>
  <c r="AC96" i="2"/>
  <c r="AC72" i="2"/>
  <c r="AA95" i="2"/>
  <c r="AA47" i="2"/>
  <c r="AA71" i="2"/>
  <c r="I52" i="3"/>
  <c r="L52" i="3"/>
  <c r="AC71" i="2"/>
  <c r="AC95" i="2"/>
  <c r="AC47" i="2"/>
  <c r="Z13" i="2"/>
  <c r="Z11" i="2"/>
  <c r="Z20" i="2"/>
  <c r="Z9" i="2"/>
  <c r="Z12" i="2"/>
  <c r="Z14" i="2"/>
  <c r="Z21" i="2"/>
  <c r="Z17" i="2"/>
  <c r="Z10" i="2"/>
  <c r="Z19" i="2"/>
  <c r="Z15" i="2"/>
  <c r="Z16" i="2"/>
  <c r="Z18" i="2"/>
  <c r="Z22" i="2"/>
  <c r="AB58" i="2"/>
  <c r="AB50" i="2"/>
  <c r="AB61" i="2"/>
  <c r="K42" i="3"/>
  <c r="AC25" i="8" s="1"/>
  <c r="J39" i="3"/>
  <c r="AB22" i="8" s="1"/>
  <c r="AB85" i="2"/>
  <c r="J42" i="3"/>
  <c r="AB25" i="8" s="1"/>
  <c r="K39" i="3"/>
  <c r="AC22" i="8" s="1"/>
  <c r="AB93" i="2"/>
  <c r="AB34" i="2"/>
  <c r="J50" i="3"/>
  <c r="AA33" i="7" s="1"/>
  <c r="AB45" i="2"/>
  <c r="AB69" i="2"/>
  <c r="K40" i="3"/>
  <c r="AC23" i="8" s="1"/>
  <c r="K55" i="3"/>
  <c r="AB38" i="7" s="1"/>
  <c r="AB38" i="2"/>
  <c r="K56" i="3"/>
  <c r="AB39" i="7" s="1"/>
  <c r="AB42" i="2"/>
  <c r="J56" i="3"/>
  <c r="AA39" i="7" s="1"/>
  <c r="AB99" i="2"/>
  <c r="J57" i="3"/>
  <c r="AA40" i="7" s="1"/>
  <c r="K48" i="3"/>
  <c r="AC31" i="8" s="1"/>
  <c r="J38" i="3"/>
  <c r="AA21" i="7" s="1"/>
  <c r="AB76" i="2"/>
  <c r="AB81" i="2"/>
  <c r="AB92" i="2"/>
  <c r="AB100" i="2"/>
  <c r="AB52" i="2"/>
  <c r="AB46" i="2"/>
  <c r="AB86" i="2"/>
  <c r="AB33" i="2"/>
  <c r="AB68" i="2"/>
  <c r="AB62" i="2"/>
  <c r="AB67" i="2"/>
  <c r="J46" i="3"/>
  <c r="AB29" i="8" s="1"/>
  <c r="AB57" i="2"/>
  <c r="K43" i="3"/>
  <c r="AB26" i="7" s="1"/>
  <c r="K46" i="3"/>
  <c r="AC29" i="8" s="1"/>
  <c r="AB59" i="2"/>
  <c r="K41" i="3"/>
  <c r="AC24" i="8" s="1"/>
  <c r="K45" i="3"/>
  <c r="AC28" i="8" s="1"/>
  <c r="AB89" i="2"/>
  <c r="J48" i="3"/>
  <c r="AA31" i="7" s="1"/>
  <c r="AB84" i="2"/>
  <c r="AA27" i="7"/>
  <c r="AB40" i="2"/>
  <c r="AB41" i="2"/>
  <c r="K47" i="3"/>
  <c r="AC30" i="8" s="1"/>
  <c r="AB90" i="2"/>
  <c r="J49" i="3"/>
  <c r="AA32" i="7" s="1"/>
  <c r="K51" i="3"/>
  <c r="AC34" i="8" s="1"/>
  <c r="AB94" i="2"/>
  <c r="J47" i="3"/>
  <c r="AB30" i="8" s="1"/>
  <c r="K49" i="3"/>
  <c r="AC32" i="8" s="1"/>
  <c r="J55" i="3"/>
  <c r="AA38" i="7" s="1"/>
  <c r="AB74" i="2"/>
  <c r="AB70" i="2"/>
  <c r="AB83" i="2"/>
  <c r="AB35" i="2"/>
  <c r="AB60" i="2"/>
  <c r="AB88" i="2"/>
  <c r="AB75" i="2"/>
  <c r="AB43" i="2"/>
  <c r="J41" i="3"/>
  <c r="AB24" i="8" s="1"/>
  <c r="J45" i="3"/>
  <c r="AB28" i="8" s="1"/>
  <c r="AA83" i="2"/>
  <c r="AA59" i="2"/>
  <c r="AA35" i="2"/>
  <c r="I40" i="3"/>
  <c r="AA99" i="2"/>
  <c r="AA75" i="2"/>
  <c r="AA51" i="2"/>
  <c r="I56" i="3"/>
  <c r="I46" i="3"/>
  <c r="AA89" i="2"/>
  <c r="AA41" i="2"/>
  <c r="AA65" i="2"/>
  <c r="AC21" i="8"/>
  <c r="AB21" i="7"/>
  <c r="AC98" i="2"/>
  <c r="L55" i="3"/>
  <c r="AC50" i="2"/>
  <c r="AC74" i="2"/>
  <c r="AC64" i="2"/>
  <c r="AC88" i="2"/>
  <c r="L45" i="3"/>
  <c r="AC40" i="2"/>
  <c r="AC33" i="2"/>
  <c r="AC57" i="2"/>
  <c r="AC81" i="2"/>
  <c r="L38" i="3"/>
  <c r="AC87" i="2"/>
  <c r="AC63" i="2"/>
  <c r="AC39" i="2"/>
  <c r="L44" i="3"/>
  <c r="AC94" i="2"/>
  <c r="AC70" i="2"/>
  <c r="AC46" i="2"/>
  <c r="L51" i="3"/>
  <c r="AB26" i="8"/>
  <c r="AA26" i="7"/>
  <c r="AD89" i="2"/>
  <c r="AD41" i="2"/>
  <c r="M46" i="3"/>
  <c r="AD65" i="2"/>
  <c r="AD50" i="2"/>
  <c r="AD98" i="2"/>
  <c r="AD74" i="2"/>
  <c r="M55" i="3"/>
  <c r="AD43" i="2"/>
  <c r="M48" i="3"/>
  <c r="AD67" i="2"/>
  <c r="AD91" i="2"/>
  <c r="AD64" i="2"/>
  <c r="AD40" i="2"/>
  <c r="AD88" i="2"/>
  <c r="M45" i="3"/>
  <c r="AD84" i="2"/>
  <c r="AD60" i="2"/>
  <c r="M41" i="3"/>
  <c r="AD36" i="2"/>
  <c r="AC33" i="8"/>
  <c r="AB33" i="7"/>
  <c r="AA37" i="2"/>
  <c r="AA61" i="2"/>
  <c r="AA85" i="2"/>
  <c r="I42" i="3"/>
  <c r="AA60" i="2"/>
  <c r="AA84" i="2"/>
  <c r="I41" i="3"/>
  <c r="AA36" i="2"/>
  <c r="AA45" i="2"/>
  <c r="AA69" i="2"/>
  <c r="AA93" i="2"/>
  <c r="I50" i="3"/>
  <c r="AA46" i="2"/>
  <c r="AA94" i="2"/>
  <c r="AA70" i="2"/>
  <c r="I51" i="3"/>
  <c r="I43" i="3"/>
  <c r="AA62" i="2"/>
  <c r="AA86" i="2"/>
  <c r="AA38" i="2"/>
  <c r="AB37" i="7"/>
  <c r="AC37" i="8"/>
  <c r="AB40" i="7"/>
  <c r="AC40" i="8"/>
  <c r="AC100" i="2"/>
  <c r="AC76" i="2"/>
  <c r="L57" i="3"/>
  <c r="AC52" i="2"/>
  <c r="L41" i="3"/>
  <c r="AC84" i="2"/>
  <c r="AC36" i="2"/>
  <c r="AC60" i="2"/>
  <c r="AC43" i="2"/>
  <c r="AC91" i="2"/>
  <c r="L48" i="3"/>
  <c r="AC67" i="2"/>
  <c r="AC51" i="2"/>
  <c r="AC99" i="2"/>
  <c r="AC75" i="2"/>
  <c r="L56" i="3"/>
  <c r="AE84" i="2"/>
  <c r="AE60" i="2"/>
  <c r="AE36" i="2"/>
  <c r="Y17" i="7"/>
  <c r="Z17" i="8"/>
  <c r="AD34" i="2"/>
  <c r="AD58" i="2"/>
  <c r="AD82" i="2"/>
  <c r="M39" i="3"/>
  <c r="AD94" i="2"/>
  <c r="AD46" i="2"/>
  <c r="M51" i="3"/>
  <c r="AD70" i="2"/>
  <c r="AD57" i="2"/>
  <c r="AD81" i="2"/>
  <c r="AD33" i="2"/>
  <c r="M38" i="3"/>
  <c r="AD87" i="2"/>
  <c r="AD39" i="2"/>
  <c r="M44" i="3"/>
  <c r="AD63" i="2"/>
  <c r="AD51" i="2"/>
  <c r="AD99" i="2"/>
  <c r="M56" i="3"/>
  <c r="AD75" i="2"/>
  <c r="AA44" i="2"/>
  <c r="AA92" i="2"/>
  <c r="AA68" i="2"/>
  <c r="I49" i="3"/>
  <c r="AA66" i="2"/>
  <c r="AA90" i="2"/>
  <c r="AA42" i="2"/>
  <c r="I47" i="3"/>
  <c r="AA40" i="2"/>
  <c r="AA88" i="2"/>
  <c r="AA64" i="2"/>
  <c r="I45" i="3"/>
  <c r="AA43" i="2"/>
  <c r="AA67" i="2"/>
  <c r="I48" i="3"/>
  <c r="AA91" i="2"/>
  <c r="AA73" i="2"/>
  <c r="AA97" i="2"/>
  <c r="AA49" i="2"/>
  <c r="I54" i="3"/>
  <c r="AA76" i="2"/>
  <c r="AA52" i="2"/>
  <c r="I57" i="3"/>
  <c r="AA100" i="2"/>
  <c r="AC68" i="2"/>
  <c r="AC92" i="2"/>
  <c r="L49" i="3"/>
  <c r="AC44" i="2"/>
  <c r="AC97" i="2"/>
  <c r="AC49" i="2"/>
  <c r="AC73" i="2"/>
  <c r="L54" i="3"/>
  <c r="AC66" i="2"/>
  <c r="AC90" i="2"/>
  <c r="AC42" i="2"/>
  <c r="L47" i="3"/>
  <c r="AC85" i="2"/>
  <c r="AC61" i="2"/>
  <c r="AC37" i="2"/>
  <c r="L42" i="3"/>
  <c r="AA34" i="7"/>
  <c r="AB34" i="8"/>
  <c r="AA23" i="7"/>
  <c r="AB23" i="8"/>
  <c r="AD93" i="2"/>
  <c r="AD69" i="2"/>
  <c r="AD45" i="2"/>
  <c r="M50" i="3"/>
  <c r="AD73" i="2"/>
  <c r="AD97" i="2"/>
  <c r="M54" i="3"/>
  <c r="AD49" i="2"/>
  <c r="AD62" i="2"/>
  <c r="AD86" i="2"/>
  <c r="AD38" i="2"/>
  <c r="M43" i="3"/>
  <c r="AD83" i="2"/>
  <c r="AD59" i="2"/>
  <c r="AD35" i="2"/>
  <c r="M40" i="3"/>
  <c r="AA81" i="2"/>
  <c r="P5" i="2"/>
  <c r="AA57" i="2"/>
  <c r="AA33" i="2"/>
  <c r="I38" i="3"/>
  <c r="AA74" i="2"/>
  <c r="AA50" i="2"/>
  <c r="AA98" i="2"/>
  <c r="I55" i="3"/>
  <c r="AA82" i="2"/>
  <c r="AA34" i="2"/>
  <c r="I39" i="3"/>
  <c r="AA58" i="2"/>
  <c r="AA39" i="2"/>
  <c r="AA87" i="2"/>
  <c r="AA63" i="2"/>
  <c r="I44" i="3"/>
  <c r="AB37" i="8"/>
  <c r="AA37" i="7"/>
  <c r="N37" i="2"/>
  <c r="T39" i="3" s="1"/>
  <c r="N46" i="2"/>
  <c r="T48" i="3" s="1"/>
  <c r="N26" i="2"/>
  <c r="T28" i="3" s="1"/>
  <c r="N82" i="2"/>
  <c r="AC33" i="3" s="1"/>
  <c r="N49" i="2"/>
  <c r="T51" i="3" s="1"/>
  <c r="N68" i="2"/>
  <c r="AC19" i="3" s="1"/>
  <c r="N65" i="2"/>
  <c r="AC16" i="3" s="1"/>
  <c r="N47" i="2"/>
  <c r="T49" i="3" s="1"/>
  <c r="N80" i="2"/>
  <c r="AC31" i="3" s="1"/>
  <c r="N55" i="2"/>
  <c r="T57" i="3" s="1"/>
  <c r="N64" i="2"/>
  <c r="AC15" i="3" s="1"/>
  <c r="N24" i="2"/>
  <c r="T26" i="3" s="1"/>
  <c r="N10" i="2"/>
  <c r="T12" i="3" s="1"/>
  <c r="N86" i="2"/>
  <c r="AC37" i="3" s="1"/>
  <c r="N52" i="2"/>
  <c r="T54" i="3" s="1"/>
  <c r="N22" i="2"/>
  <c r="T24" i="3" s="1"/>
  <c r="N20" i="2"/>
  <c r="T22" i="3" s="1"/>
  <c r="N28" i="2"/>
  <c r="T30" i="3" s="1"/>
  <c r="N54" i="2"/>
  <c r="T56" i="3" s="1"/>
  <c r="N34" i="2"/>
  <c r="T36" i="3" s="1"/>
  <c r="N39" i="2"/>
  <c r="T41" i="3" s="1"/>
  <c r="N44" i="2"/>
  <c r="T46" i="3" s="1"/>
  <c r="N40" i="2"/>
  <c r="T42" i="3" s="1"/>
  <c r="N74" i="2"/>
  <c r="AC25" i="3" s="1"/>
  <c r="N35" i="2"/>
  <c r="T37" i="3" s="1"/>
  <c r="N16" i="2"/>
  <c r="T18" i="3" s="1"/>
  <c r="AC65" i="2"/>
  <c r="AC89" i="2"/>
  <c r="AC41" i="2"/>
  <c r="L46" i="3"/>
  <c r="AC83" i="2"/>
  <c r="AC35" i="2"/>
  <c r="AC59" i="2"/>
  <c r="L40" i="3"/>
  <c r="AC82" i="2"/>
  <c r="AC58" i="2"/>
  <c r="AC34" i="2"/>
  <c r="L39" i="3"/>
  <c r="AC38" i="2"/>
  <c r="AC62" i="2"/>
  <c r="AC86" i="2"/>
  <c r="L43" i="3"/>
  <c r="AC69" i="2"/>
  <c r="AC93" i="2"/>
  <c r="AC45" i="2"/>
  <c r="L50" i="3"/>
  <c r="AD61" i="2"/>
  <c r="AD37" i="2"/>
  <c r="M42" i="3"/>
  <c r="AD85" i="2"/>
  <c r="AD52" i="2"/>
  <c r="AD100" i="2"/>
  <c r="AD76" i="2"/>
  <c r="M57" i="3"/>
  <c r="AD92" i="2"/>
  <c r="AD44" i="2"/>
  <c r="AD68" i="2"/>
  <c r="M49" i="3"/>
  <c r="AD66" i="2"/>
  <c r="AD42" i="2"/>
  <c r="AD90" i="2"/>
  <c r="M47" i="3"/>
  <c r="AB39" i="8" l="1"/>
  <c r="AC27" i="8"/>
  <c r="AA35" i="8"/>
  <c r="Z35" i="7"/>
  <c r="AB36" i="8"/>
  <c r="AA36" i="7"/>
  <c r="AC36" i="8"/>
  <c r="AB36" i="7"/>
  <c r="AD35" i="7"/>
  <c r="AE35" i="8"/>
  <c r="Z96" i="2"/>
  <c r="H53" i="3"/>
  <c r="Z72" i="2"/>
  <c r="Z48" i="2"/>
  <c r="Z95" i="2"/>
  <c r="Z47" i="2"/>
  <c r="H52" i="3"/>
  <c r="Z71" i="2"/>
  <c r="AB35" i="8"/>
  <c r="AA35" i="7"/>
  <c r="AD35" i="8"/>
  <c r="AC35" i="7"/>
  <c r="AC36" i="7"/>
  <c r="AD36" i="8"/>
  <c r="AD36" i="7"/>
  <c r="AE36" i="8"/>
  <c r="AC35" i="8"/>
  <c r="AB35" i="7"/>
  <c r="Z36" i="7"/>
  <c r="AA36" i="8"/>
  <c r="AB25" i="7"/>
  <c r="AA22" i="7"/>
  <c r="AB22" i="7"/>
  <c r="AA25" i="7"/>
  <c r="AB33" i="8"/>
  <c r="AB23" i="7"/>
  <c r="AC38" i="8"/>
  <c r="AB31" i="8"/>
  <c r="AB21" i="8"/>
  <c r="AB32" i="8"/>
  <c r="AA29" i="7"/>
  <c r="AB31" i="7"/>
  <c r="AC39" i="8"/>
  <c r="AB38" i="8"/>
  <c r="AB40" i="8"/>
  <c r="AB34" i="7"/>
  <c r="AB28" i="7"/>
  <c r="AC26" i="8"/>
  <c r="AB29" i="7"/>
  <c r="AB24" i="7"/>
  <c r="AA24" i="7"/>
  <c r="AB32" i="7"/>
  <c r="AA28" i="7"/>
  <c r="AA30" i="7"/>
  <c r="AB30" i="7"/>
  <c r="Z27" i="7"/>
  <c r="AA27" i="8"/>
  <c r="Z38" i="7"/>
  <c r="AA38" i="8"/>
  <c r="Z21" i="7"/>
  <c r="AA21" i="8"/>
  <c r="AD32" i="8"/>
  <c r="AC32" i="7"/>
  <c r="Z60" i="2"/>
  <c r="Z36" i="2"/>
  <c r="H41" i="3"/>
  <c r="Z84" i="2"/>
  <c r="Z64" i="2"/>
  <c r="Z88" i="2"/>
  <c r="Z40" i="2"/>
  <c r="H45" i="3"/>
  <c r="Z83" i="2"/>
  <c r="Z59" i="2"/>
  <c r="Z35" i="2"/>
  <c r="H40" i="3"/>
  <c r="Z66" i="2"/>
  <c r="Z90" i="2"/>
  <c r="Z42" i="2"/>
  <c r="H47" i="3"/>
  <c r="Z40" i="7"/>
  <c r="AA40" i="8"/>
  <c r="Z31" i="7"/>
  <c r="AA31" i="8"/>
  <c r="AD39" i="7"/>
  <c r="AE39" i="8"/>
  <c r="AD27" i="7"/>
  <c r="AE27" i="8"/>
  <c r="AE34" i="8"/>
  <c r="AD34" i="7"/>
  <c r="AD39" i="8"/>
  <c r="AC39" i="7"/>
  <c r="AA34" i="8"/>
  <c r="Z34" i="7"/>
  <c r="AA33" i="8"/>
  <c r="Z33" i="7"/>
  <c r="AA25" i="8"/>
  <c r="Z25" i="7"/>
  <c r="AD28" i="7"/>
  <c r="AE28" i="8"/>
  <c r="AE38" i="8"/>
  <c r="AD38" i="7"/>
  <c r="AC38" i="7"/>
  <c r="AD38" i="8"/>
  <c r="AA39" i="8"/>
  <c r="Z39" i="7"/>
  <c r="AA23" i="8"/>
  <c r="Z23" i="7"/>
  <c r="AA22" i="8"/>
  <c r="Z22" i="7"/>
  <c r="AD23" i="7"/>
  <c r="AE23" i="8"/>
  <c r="AD26" i="7"/>
  <c r="AE26" i="8"/>
  <c r="AE33" i="8"/>
  <c r="AD33" i="7"/>
  <c r="Z45" i="2"/>
  <c r="Z69" i="2"/>
  <c r="Z93" i="2"/>
  <c r="H50" i="3"/>
  <c r="Z85" i="2"/>
  <c r="Z61" i="2"/>
  <c r="Z37" i="2"/>
  <c r="H42" i="3"/>
  <c r="Z70" i="2"/>
  <c r="Z46" i="2"/>
  <c r="Z94" i="2"/>
  <c r="H51" i="3"/>
  <c r="AD31" i="8"/>
  <c r="AC31" i="7"/>
  <c r="AD40" i="8"/>
  <c r="AC40" i="7"/>
  <c r="AA24" i="8"/>
  <c r="Z24" i="7"/>
  <c r="AD24" i="7"/>
  <c r="AE24" i="8"/>
  <c r="AE29" i="8"/>
  <c r="AD29" i="7"/>
  <c r="AE30" i="8"/>
  <c r="AD30" i="7"/>
  <c r="AE32" i="8"/>
  <c r="AD32" i="7"/>
  <c r="AE40" i="8"/>
  <c r="AD40" i="7"/>
  <c r="AC33" i="7"/>
  <c r="AD33" i="8"/>
  <c r="AD26" i="8"/>
  <c r="AC26" i="7"/>
  <c r="AC22" i="7"/>
  <c r="AD22" i="8"/>
  <c r="AC23" i="7"/>
  <c r="AD23" i="8"/>
  <c r="AD29" i="8"/>
  <c r="AC29" i="7"/>
  <c r="AE37" i="8"/>
  <c r="AD37" i="7"/>
  <c r="Z67" i="2"/>
  <c r="Z43" i="2"/>
  <c r="Z91" i="2"/>
  <c r="H48" i="3"/>
  <c r="Z44" i="2"/>
  <c r="Z68" i="2"/>
  <c r="Z92" i="2"/>
  <c r="H49" i="3"/>
  <c r="Z38" i="2"/>
  <c r="Z62" i="2"/>
  <c r="Z86" i="2"/>
  <c r="H43" i="3"/>
  <c r="AD31" i="7"/>
  <c r="AE31" i="8"/>
  <c r="AC34" i="7"/>
  <c r="AD34" i="8"/>
  <c r="AD27" i="8"/>
  <c r="AC27" i="7"/>
  <c r="AD21" i="8"/>
  <c r="AC21" i="7"/>
  <c r="AD25" i="7"/>
  <c r="AE25" i="8"/>
  <c r="AD25" i="8"/>
  <c r="AC25" i="7"/>
  <c r="AC30" i="7"/>
  <c r="AD30" i="8"/>
  <c r="AD37" i="8"/>
  <c r="AC37" i="7"/>
  <c r="Z63" i="2"/>
  <c r="Z39" i="2"/>
  <c r="Z87" i="2"/>
  <c r="H44" i="3"/>
  <c r="Z34" i="2"/>
  <c r="H39" i="3"/>
  <c r="Z82" i="2"/>
  <c r="Z58" i="2"/>
  <c r="Z57" i="2"/>
  <c r="Z81" i="2"/>
  <c r="Z25" i="2"/>
  <c r="H38" i="3"/>
  <c r="Z33" i="2"/>
  <c r="Z89" i="2"/>
  <c r="Z41" i="2"/>
  <c r="Z65" i="2"/>
  <c r="H46" i="3"/>
  <c r="Z37" i="7"/>
  <c r="AA37" i="8"/>
  <c r="Z28" i="7"/>
  <c r="AA28" i="8"/>
  <c r="Z30" i="7"/>
  <c r="AA30" i="8"/>
  <c r="Z32" i="7"/>
  <c r="AA32" i="8"/>
  <c r="AD21" i="7"/>
  <c r="AE21" i="8"/>
  <c r="AD22" i="7"/>
  <c r="AE22" i="8"/>
  <c r="AD24" i="8"/>
  <c r="AC24" i="7"/>
  <c r="AA26" i="8"/>
  <c r="Z26" i="7"/>
  <c r="AD28" i="8"/>
  <c r="AC28" i="7"/>
  <c r="AA29" i="8"/>
  <c r="Z29" i="7"/>
  <c r="X35" i="7" l="1"/>
  <c r="Y35" i="8"/>
  <c r="X36" i="7"/>
  <c r="Y36" i="8"/>
  <c r="Z73" i="2"/>
  <c r="J1" i="2"/>
  <c r="Z97" i="2"/>
  <c r="Z49" i="2"/>
  <c r="Y21" i="8"/>
  <c r="X21" i="7"/>
  <c r="X27" i="7"/>
  <c r="Y27" i="8"/>
  <c r="Y26" i="8"/>
  <c r="X26" i="7"/>
  <c r="Y32" i="8"/>
  <c r="X32" i="7"/>
  <c r="Y31" i="8"/>
  <c r="X31" i="7"/>
  <c r="Y34" i="8"/>
  <c r="X34" i="7"/>
  <c r="X25" i="7"/>
  <c r="Y25" i="8"/>
  <c r="X33" i="7"/>
  <c r="Y33" i="8"/>
  <c r="Y30" i="8"/>
  <c r="X30" i="7"/>
  <c r="X23" i="7"/>
  <c r="Y23" i="8"/>
  <c r="X28" i="7"/>
  <c r="Y28" i="8"/>
  <c r="Y24" i="8"/>
  <c r="X24" i="7"/>
  <c r="X22" i="7"/>
  <c r="Y22" i="8"/>
  <c r="Y29" i="8"/>
  <c r="X29" i="7"/>
  <c r="K15" i="7" l="1"/>
  <c r="L7" i="3"/>
  <c r="K15" i="8"/>
</calcChain>
</file>

<file path=xl/comments1.xml><?xml version="1.0" encoding="utf-8"?>
<comments xmlns="http://schemas.openxmlformats.org/spreadsheetml/2006/main">
  <authors>
    <author>kuchi-102</author>
  </authors>
  <commentList>
    <comment ref="A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特記事項はここに入力</t>
        </r>
      </text>
    </comment>
  </commentList>
</comments>
</file>

<file path=xl/sharedStrings.xml><?xml version="1.0" encoding="utf-8"?>
<sst xmlns="http://schemas.openxmlformats.org/spreadsheetml/2006/main" count="736" uniqueCount="276">
  <si>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</si>
  <si>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</si>
  <si>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</si>
  <si>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</si>
  <si>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</si>
  <si>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</si>
  <si>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</si>
  <si>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</si>
  <si>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</si>
  <si>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</si>
  <si>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</si>
  <si>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</si>
  <si>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</si>
  <si>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</si>
  <si>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</si>
  <si>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</si>
  <si>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</si>
  <si>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</si>
  <si>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</si>
  <si>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</si>
  <si>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</si>
  <si>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</si>
  <si>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</si>
  <si>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</si>
  <si>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</si>
  <si>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</si>
  <si>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</si>
  <si>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</si>
  <si>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</si>
  <si>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</si>
  <si>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</si>
  <si>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</si>
  <si>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</si>
  <si>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</si>
  <si>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</si>
  <si>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</si>
  <si>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</si>
  <si>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</si>
  <si>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</si>
  <si>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</si>
  <si>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</si>
  <si>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</si>
  <si>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</si>
  <si>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</si>
  <si>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</si>
  <si>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</si>
  <si>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</si>
  <si>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ＪＨＡオフィシャル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</si>
  <si>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</si>
  <si>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</si>
  <si>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</si>
  <si>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</si>
  <si>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</si>
  <si>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</si>
  <si>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</si>
  <si>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</si>
  <si>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</si>
  <si>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</si>
  <si>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</si>
  <si>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</si>
  <si>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</si>
  <si>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</si>
  <si>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</si>
  <si>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</si>
  <si>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JHA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</si>
  <si>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</si>
  <si>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</si>
  <si>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</si>
  <si>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</si>
  <si>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</si>
  <si>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</si>
  <si>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男子</t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</si>
  <si>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</si>
  <si>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</si>
  <si>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</si>
  <si>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</si>
  <si>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</si>
  <si>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</si>
  <si>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役員Ｂ</t>
    <rPh sb="0" eb="2">
      <t>ヤクイン</t>
    </rPh>
    <phoneticPr fontId="1"/>
  </si>
  <si>
    <t>役員Ｃ</t>
    <rPh sb="0" eb="2">
      <t>ヤクイン</t>
    </rPh>
    <phoneticPr fontId="1"/>
  </si>
  <si>
    <t>役員Ｄ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</si>
  <si>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</si>
  <si>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</si>
  <si>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</si>
  <si>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</si>
  <si>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</si>
  <si>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</si>
  <si>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</si>
  <si>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</si>
  <si>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</si>
  <si>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</si>
  <si>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</si>
  <si>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</si>
  <si>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</si>
  <si>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</si>
  <si>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</si>
  <si>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</si>
  <si>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</si>
  <si>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</si>
  <si>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</si>
  <si>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</si>
  <si>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</si>
  <si>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</si>
  <si>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</si>
  <si>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</si>
  <si>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</si>
  <si>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</si>
  <si>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</si>
  <si>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</si>
  <si>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</si>
  <si>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</si>
  <si>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</si>
  <si>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</si>
  <si>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</si>
  <si>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</si>
  <si>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</si>
  <si>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</si>
  <si>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</si>
  <si>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</si>
  <si>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</si>
  <si>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</si>
  <si>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</si>
  <si>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</si>
  <si>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タイムアウト
(直接入力)</t>
    <rPh sb="8" eb="10">
      <t>チョクセツ</t>
    </rPh>
    <rPh sb="10" eb="12">
      <t>ニュウリョク</t>
    </rPh>
    <phoneticPr fontId="1"/>
  </si>
  <si>
    <t>96以上は、ランニングスコアに記載できません</t>
    <rPh sb="2" eb="4">
      <t>イジョウ</t>
    </rPh>
    <rPh sb="15" eb="17">
      <t>キサイ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</si>
  <si>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</si>
  <si>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</si>
  <si>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</si>
  <si>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</si>
  <si>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</si>
  <si>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</si>
  <si>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</si>
  <si>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主将</t>
    <rPh sb="0" eb="2">
      <t>シュショウ</t>
    </rPh>
    <phoneticPr fontId="1"/>
  </si>
  <si>
    <t>スローオフ</t>
    <phoneticPr fontId="1"/>
  </si>
  <si>
    <t>監督Ａ</t>
    <rPh sb="0" eb="2">
      <t>カントク</t>
    </rPh>
    <phoneticPr fontId="1"/>
  </si>
  <si>
    <t>月</t>
  </si>
  <si>
    <t>キリンビバレッジ周南総合スポーツセンター</t>
    <rPh sb="8" eb="10">
      <t>シュウナン</t>
    </rPh>
    <rPh sb="10" eb="12">
      <t>ソウゴウ</t>
    </rPh>
    <phoneticPr fontId="1"/>
  </si>
  <si>
    <t>高松宮記念杯第67回全日本高等学校ハンドボール選手権大会</t>
    <rPh sb="0" eb="3">
      <t>タカマツノミヤ</t>
    </rPh>
    <rPh sb="3" eb="5">
      <t>キネン</t>
    </rPh>
    <rPh sb="5" eb="6">
      <t>サカズキ</t>
    </rPh>
    <rPh sb="6" eb="7">
      <t>ダイ</t>
    </rPh>
    <rPh sb="9" eb="10">
      <t>カイ</t>
    </rPh>
    <rPh sb="10" eb="13">
      <t>ゼンニッポン</t>
    </rPh>
    <rPh sb="13" eb="15">
      <t>コウトウ</t>
    </rPh>
    <rPh sb="15" eb="17">
      <t>ガッコウ</t>
    </rPh>
    <rPh sb="23" eb="28">
      <t>センシュケンタイカイ</t>
    </rPh>
    <phoneticPr fontId="1"/>
  </si>
  <si>
    <t>１回戦</t>
    <phoneticPr fontId="1"/>
  </si>
  <si>
    <t>周南市</t>
    <rPh sb="0" eb="2">
      <t>シュウナン</t>
    </rPh>
    <rPh sb="2" eb="3">
      <t>シ</t>
    </rPh>
    <phoneticPr fontId="1"/>
  </si>
  <si>
    <t>Ａ１</t>
    <phoneticPr fontId="1"/>
  </si>
  <si>
    <t>得点</t>
  </si>
  <si>
    <t>済南学院</t>
  </si>
  <si>
    <t>7m失敗</t>
  </si>
  <si>
    <t>0250</t>
  </si>
  <si>
    <t>警告</t>
  </si>
  <si>
    <t>0437</t>
  </si>
  <si>
    <t>0530</t>
  </si>
  <si>
    <t>0600</t>
  </si>
  <si>
    <t>0653</t>
  </si>
  <si>
    <t>1100</t>
  </si>
  <si>
    <t>1212</t>
  </si>
  <si>
    <t>1305</t>
  </si>
  <si>
    <t>1441</t>
  </si>
  <si>
    <t>1554</t>
  </si>
  <si>
    <t>1635</t>
  </si>
  <si>
    <t>7m得点</t>
  </si>
  <si>
    <t>1722</t>
  </si>
  <si>
    <t>1905</t>
  </si>
  <si>
    <t>2119</t>
  </si>
  <si>
    <t>2146</t>
  </si>
  <si>
    <t>2354</t>
  </si>
  <si>
    <t>退場</t>
  </si>
  <si>
    <t>2500</t>
  </si>
  <si>
    <r>
      <rPr>
        <sz val="12"/>
        <color theme="1"/>
        <rFont val="ＭＳ Ｐゴシック"/>
        <family val="3"/>
        <charset val="128"/>
      </rPr>
      <t>後　半</t>
    </r>
    <rPh sb="0" eb="1">
      <t>アト</t>
    </rPh>
    <rPh sb="2" eb="3">
      <t>ハン</t>
    </rPh>
    <phoneticPr fontId="1"/>
  </si>
  <si>
    <t>0035</t>
  </si>
  <si>
    <t>0207</t>
  </si>
  <si>
    <t>0315</t>
  </si>
  <si>
    <t>0400</t>
  </si>
  <si>
    <t>0450</t>
  </si>
  <si>
    <t>0516</t>
  </si>
  <si>
    <t>0615</t>
  </si>
  <si>
    <t>0710</t>
  </si>
  <si>
    <t>0848</t>
  </si>
  <si>
    <t>0925</t>
  </si>
  <si>
    <t>1016</t>
  </si>
  <si>
    <t>1115</t>
  </si>
  <si>
    <t>1130</t>
  </si>
  <si>
    <t>1248</t>
  </si>
  <si>
    <t>1513</t>
  </si>
  <si>
    <t>1552</t>
  </si>
  <si>
    <t>1745</t>
  </si>
  <si>
    <t>2253</t>
  </si>
  <si>
    <t>2235</t>
  </si>
  <si>
    <t>2337</t>
  </si>
  <si>
    <t>2420</t>
  </si>
  <si>
    <t>2440</t>
  </si>
  <si>
    <t>失格</t>
  </si>
  <si>
    <t>2822</t>
  </si>
  <si>
    <t>失格報告書</t>
  </si>
  <si>
    <t>2934</t>
  </si>
  <si>
    <r>
      <rPr>
        <sz val="12"/>
        <color theme="1"/>
        <rFont val="ＭＳ Ｐゴシック"/>
        <family val="3"/>
        <charset val="128"/>
      </rPr>
      <t>延１前半</t>
    </r>
    <rPh sb="0" eb="1">
      <t>エン</t>
    </rPh>
    <rPh sb="2" eb="4">
      <t>ゼンハン</t>
    </rPh>
    <phoneticPr fontId="1"/>
  </si>
  <si>
    <t>0134</t>
  </si>
  <si>
    <t>0155</t>
  </si>
  <si>
    <r>
      <rPr>
        <sz val="12"/>
        <color theme="1"/>
        <rFont val="ＭＳ Ｐゴシック"/>
        <family val="3"/>
        <charset val="128"/>
      </rPr>
      <t>延１後半</t>
    </r>
    <rPh sb="0" eb="1">
      <t>ノベ</t>
    </rPh>
    <rPh sb="2" eb="4">
      <t>コウハン</t>
    </rPh>
    <phoneticPr fontId="1"/>
  </si>
  <si>
    <t>0235</t>
  </si>
  <si>
    <t>0455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</si>
  <si>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前半</t>
    </r>
    <rPh sb="0" eb="1">
      <t>エン</t>
    </rPh>
    <rPh sb="2" eb="4">
      <t>ゼンハン</t>
    </rPh>
    <phoneticPr fontId="1"/>
  </si>
  <si>
    <t>0030</t>
  </si>
  <si>
    <t>0122</t>
  </si>
  <si>
    <t>0329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</si>
  <si>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後半</t>
    </r>
    <rPh sb="0" eb="1">
      <t>エン</t>
    </rPh>
    <rPh sb="2" eb="4">
      <t>コウハン</t>
    </rPh>
    <phoneticPr fontId="1"/>
  </si>
  <si>
    <t>0058</t>
  </si>
  <si>
    <t>0209</t>
  </si>
  <si>
    <t>0410</t>
  </si>
  <si>
    <t>0458</t>
  </si>
  <si>
    <t>前　半</t>
    <rPh sb="0" eb="1">
      <t>マエ</t>
    </rPh>
    <rPh sb="2" eb="3">
      <t>ハン</t>
    </rPh>
    <phoneticPr fontId="1"/>
  </si>
  <si>
    <t>C</t>
    <phoneticPr fontId="1"/>
  </si>
  <si>
    <t>a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</si>
  <si>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</si>
  <si>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</si>
  <si>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延1前</t>
    <rPh sb="0" eb="1">
      <t>ノベ</t>
    </rPh>
    <rPh sb="2" eb="3">
      <t>マエ</t>
    </rPh>
    <phoneticPr fontId="1"/>
  </si>
  <si>
    <t>延1後</t>
    <rPh sb="0" eb="1">
      <t>ノベ</t>
    </rPh>
    <rPh sb="2" eb="3">
      <t>ウシ</t>
    </rPh>
    <phoneticPr fontId="1"/>
  </si>
  <si>
    <t>延2前</t>
    <rPh sb="0" eb="1">
      <t>ノベ</t>
    </rPh>
    <rPh sb="2" eb="3">
      <t>マエ</t>
    </rPh>
    <phoneticPr fontId="1"/>
  </si>
  <si>
    <t>7mTC</t>
    <phoneticPr fontId="1"/>
  </si>
  <si>
    <t>A</t>
    <phoneticPr fontId="1"/>
  </si>
  <si>
    <t>B</t>
    <phoneticPr fontId="1"/>
  </si>
  <si>
    <t>延長</t>
    <rPh sb="0" eb="2">
      <t>エンチョウ</t>
    </rPh>
    <phoneticPr fontId="1"/>
  </si>
  <si>
    <t>0653</t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</si>
  <si>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</si>
  <si>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</si>
  <si>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</si>
  <si>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</si>
  <si>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</si>
  <si>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</si>
  <si>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</si>
  <si>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</si>
  <si>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各period終了時の合計得点を直接入力</t>
    <rPh sb="0" eb="1">
      <t>カク</t>
    </rPh>
    <rPh sb="7" eb="10">
      <t>シュウリョウジ</t>
    </rPh>
    <rPh sb="11" eb="13">
      <t>ゴウケイ</t>
    </rPh>
    <rPh sb="13" eb="15">
      <t>トクテン</t>
    </rPh>
    <rPh sb="16" eb="18">
      <t>チョクセツ</t>
    </rPh>
    <rPh sb="18" eb="20">
      <t>ニュウリョク</t>
    </rPh>
    <phoneticPr fontId="1"/>
  </si>
  <si>
    <t>す</t>
    <phoneticPr fontId="1"/>
  </si>
  <si>
    <t>せ</t>
    <phoneticPr fontId="1"/>
  </si>
  <si>
    <t>そ</t>
    <phoneticPr fontId="1"/>
  </si>
  <si>
    <t>た</t>
    <phoneticPr fontId="1"/>
  </si>
  <si>
    <t>ち</t>
    <phoneticPr fontId="1"/>
  </si>
  <si>
    <t>つ</t>
    <phoneticPr fontId="1"/>
  </si>
  <si>
    <t>て</t>
    <phoneticPr fontId="1"/>
  </si>
  <si>
    <t>と</t>
    <phoneticPr fontId="1"/>
  </si>
  <si>
    <t>な</t>
    <phoneticPr fontId="1"/>
  </si>
  <si>
    <t>に</t>
    <phoneticPr fontId="1"/>
  </si>
  <si>
    <t>ぬ</t>
    <phoneticPr fontId="1"/>
  </si>
  <si>
    <t>ね</t>
    <phoneticPr fontId="1"/>
  </si>
  <si>
    <t>の</t>
    <phoneticPr fontId="1"/>
  </si>
  <si>
    <t>は</t>
    <phoneticPr fontId="1"/>
  </si>
  <si>
    <t>ひ</t>
    <phoneticPr fontId="1"/>
  </si>
  <si>
    <t>ふ</t>
    <phoneticPr fontId="1"/>
  </si>
  <si>
    <t>へ</t>
    <phoneticPr fontId="1"/>
  </si>
  <si>
    <t>ほ</t>
    <phoneticPr fontId="1"/>
  </si>
  <si>
    <t>ま</t>
    <phoneticPr fontId="1"/>
  </si>
  <si>
    <t/>
  </si>
  <si>
    <t>C</t>
  </si>
  <si>
    <t>県立岩国商業高等学校</t>
  </si>
  <si>
    <t>岩国商業</t>
  </si>
  <si>
    <t>長門一の宮</t>
  </si>
  <si>
    <t>長府</t>
  </si>
  <si>
    <t>小月</t>
  </si>
  <si>
    <t>埴生</t>
  </si>
  <si>
    <t>厚狭</t>
  </si>
  <si>
    <t>小野田</t>
  </si>
  <si>
    <t>宇部</t>
  </si>
  <si>
    <t>厚東</t>
  </si>
  <si>
    <t>本由良</t>
  </si>
  <si>
    <t>小郡</t>
  </si>
  <si>
    <t>四辻</t>
  </si>
  <si>
    <t>大道</t>
  </si>
  <si>
    <t>周防久保</t>
  </si>
  <si>
    <t>周防下郷</t>
  </si>
  <si>
    <t>周防花岡</t>
  </si>
  <si>
    <t>周防高森</t>
  </si>
  <si>
    <t>県立下関中央工業高等学校</t>
    <rPh sb="0" eb="2">
      <t>ケンリツ</t>
    </rPh>
    <rPh sb="2" eb="4">
      <t>シモノセキ</t>
    </rPh>
    <rPh sb="4" eb="6">
      <t>チュウオウ</t>
    </rPh>
    <rPh sb="6" eb="8">
      <t>コウギョウ</t>
    </rPh>
    <rPh sb="8" eb="10">
      <t>コウトウ</t>
    </rPh>
    <rPh sb="10" eb="12">
      <t>ガッコウ</t>
    </rPh>
    <phoneticPr fontId="1"/>
  </si>
  <si>
    <t>下関中央工業</t>
    <rPh sb="0" eb="2">
      <t>シモノセキ</t>
    </rPh>
    <rPh sb="2" eb="5">
      <t>チュウオウコウ</t>
    </rPh>
    <rPh sb="5" eb="6">
      <t>ギョウ</t>
    </rPh>
    <phoneticPr fontId="1"/>
  </si>
  <si>
    <t>綾羅木</t>
    <rPh sb="0" eb="3">
      <t>アヤラギ</t>
    </rPh>
    <phoneticPr fontId="1"/>
  </si>
  <si>
    <t>安岡</t>
    <rPh sb="0" eb="2">
      <t>ヤスオカ</t>
    </rPh>
    <phoneticPr fontId="1"/>
  </si>
  <si>
    <t>幡生</t>
    <rPh sb="0" eb="2">
      <t>ハタブ</t>
    </rPh>
    <phoneticPr fontId="1"/>
  </si>
  <si>
    <t>福江</t>
    <rPh sb="0" eb="2">
      <t>フクエ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</si>
  <si>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</si>
  <si>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C</t>
    <phoneticPr fontId="1"/>
  </si>
  <si>
    <t>Ａチーム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</si>
</sst>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7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77" xfId="1" applyNumberFormat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5" borderId="100" xfId="0" applyFont="1" applyFill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7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Border="1">
      <alignment vertical="center"/>
    </xf>
    <xf numFmtId="0" fontId="12" fillId="0" borderId="0" xfId="0" applyFont="1" applyAlignment="1">
      <alignment vertical="distributed"/>
    </xf>
    <xf numFmtId="0" fontId="12" fillId="0" borderId="0" xfId="0" applyFont="1" applyAlignment="1">
      <alignment horizontal="distributed"/>
    </xf>
    <xf numFmtId="0" fontId="16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2" xfId="0" applyFont="1" applyBorder="1" applyAlignment="1" applyProtection="1">
      <alignment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70" xfId="0" applyFont="1" applyBorder="1" applyAlignment="1">
      <alignment vertical="center"/>
    </xf>
    <xf numFmtId="0" fontId="16" fillId="0" borderId="76" xfId="0" applyFont="1" applyBorder="1" applyAlignment="1">
      <alignment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52" xfId="0" applyFont="1" applyBorder="1" applyProtection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22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8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57" xfId="0" applyBorder="1" applyProtection="1">
      <alignment vertical="center"/>
    </xf>
    <xf numFmtId="0" fontId="0" fillId="0" borderId="102" xfId="0" applyBorder="1">
      <alignment vertical="center"/>
    </xf>
    <xf numFmtId="0" fontId="0" fillId="0" borderId="103" xfId="0" applyBorder="1" applyProtection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67" xfId="0" applyBorder="1" applyProtection="1">
      <alignment vertical="center"/>
    </xf>
    <xf numFmtId="0" fontId="0" fillId="0" borderId="113" xfId="0" applyBorder="1" applyProtection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22" fillId="0" borderId="3" xfId="0" applyFont="1" applyBorder="1" applyProtection="1">
      <alignment vertical="center"/>
    </xf>
    <xf numFmtId="0" fontId="22" fillId="0" borderId="2" xfId="0" applyFont="1" applyBorder="1" applyProtection="1">
      <alignment vertical="center"/>
    </xf>
    <xf numFmtId="0" fontId="22" fillId="0" borderId="4" xfId="0" applyFont="1" applyBorder="1" applyProtection="1">
      <alignment vertical="center"/>
    </xf>
    <xf numFmtId="0" fontId="22" fillId="0" borderId="19" xfId="0" applyFont="1" applyBorder="1" applyProtection="1">
      <alignment vertical="center"/>
    </xf>
    <xf numFmtId="0" fontId="22" fillId="0" borderId="18" xfId="0" applyFont="1" applyBorder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16" fillId="0" borderId="97" xfId="0" applyFont="1" applyFill="1" applyBorder="1" applyProtection="1">
      <alignment vertical="center"/>
    </xf>
    <xf numFmtId="0" fontId="16" fillId="0" borderId="98" xfId="0" applyFont="1" applyFill="1" applyBorder="1" applyProtection="1">
      <alignment vertical="center"/>
    </xf>
    <xf numFmtId="0" fontId="16" fillId="0" borderId="99" xfId="0" applyFont="1" applyFill="1" applyBorder="1" applyProtection="1">
      <alignment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1" fillId="0" borderId="3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22" fillId="0" borderId="35" xfId="0" applyFont="1" applyBorder="1" applyAlignment="1" applyProtection="1">
      <alignment vertical="center"/>
    </xf>
    <xf numFmtId="0" fontId="22" fillId="0" borderId="36" xfId="0" applyFont="1" applyBorder="1" applyAlignment="1" applyProtection="1">
      <alignment vertical="center"/>
    </xf>
    <xf numFmtId="0" fontId="22" fillId="0" borderId="36" xfId="0" applyFont="1" applyBorder="1" applyProtection="1">
      <alignment vertical="center"/>
    </xf>
    <xf numFmtId="0" fontId="22" fillId="0" borderId="37" xfId="0" applyFont="1" applyBorder="1" applyProtection="1">
      <alignment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4" xfId="0" applyFont="1" applyBorder="1" applyProtection="1">
      <alignment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 applyProtection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120" xfId="0" applyBorder="1">
      <alignment vertical="center"/>
    </xf>
    <xf numFmtId="0" fontId="0" fillId="0" borderId="106" xfId="0" applyBorder="1" applyProtection="1">
      <alignment vertical="center"/>
    </xf>
    <xf numFmtId="0" fontId="0" fillId="0" borderId="121" xfId="0" applyBorder="1">
      <alignment vertical="center"/>
    </xf>
    <xf numFmtId="0" fontId="22" fillId="0" borderId="127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127" xfId="0" applyFont="1" applyBorder="1" applyAlignment="1" applyProtection="1">
      <alignment vertical="center"/>
    </xf>
    <xf numFmtId="0" fontId="22" fillId="0" borderId="51" xfId="0" applyFont="1" applyBorder="1" applyAlignment="1" applyProtection="1">
      <alignment vertical="center"/>
    </xf>
    <xf numFmtId="0" fontId="22" fillId="0" borderId="54" xfId="0" applyFont="1" applyBorder="1" applyAlignment="1" applyProtection="1">
      <alignment vertical="center"/>
    </xf>
    <xf numFmtId="0" fontId="21" fillId="0" borderId="98" xfId="0" applyFont="1" applyBorder="1" applyProtection="1">
      <alignment vertical="center"/>
    </xf>
    <xf numFmtId="0" fontId="22" fillId="0" borderId="98" xfId="0" applyFont="1" applyBorder="1" applyProtection="1">
      <alignment vertical="center"/>
    </xf>
    <xf numFmtId="0" fontId="22" fillId="0" borderId="12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8" xfId="0" applyFont="1" applyBorder="1" applyAlignment="1" applyProtection="1">
      <alignment horizontal="center" vertical="center" shrinkToFit="1"/>
    </xf>
    <xf numFmtId="0" fontId="21" fillId="0" borderId="98" xfId="0" applyFont="1" applyBorder="1">
      <alignment vertical="center"/>
    </xf>
    <xf numFmtId="0" fontId="31" fillId="0" borderId="131" xfId="0" applyFont="1" applyBorder="1">
      <alignment vertical="center"/>
    </xf>
    <xf numFmtId="0" fontId="0" fillId="0" borderId="122" xfId="0" applyBorder="1">
      <alignment vertical="center"/>
    </xf>
    <xf numFmtId="0" fontId="0" fillId="4" borderId="118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117" xfId="0" applyFill="1" applyBorder="1" applyAlignment="1" applyProtection="1">
      <alignment horizontal="center"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16" fillId="0" borderId="97" xfId="0" applyFont="1" applyBorder="1" applyProtection="1">
      <alignment vertical="center"/>
    </xf>
    <xf numFmtId="0" fontId="16" fillId="0" borderId="98" xfId="0" applyFont="1" applyBorder="1" applyProtection="1">
      <alignment vertical="center"/>
    </xf>
    <xf numFmtId="0" fontId="16" fillId="0" borderId="98" xfId="0" applyFont="1" applyBorder="1" applyAlignment="1" applyProtection="1">
      <alignment vertical="center"/>
    </xf>
    <xf numFmtId="0" fontId="16" fillId="0" borderId="99" xfId="0" applyFont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2" borderId="0" xfId="0" applyFont="1" applyFill="1" applyProtection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2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Fill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87" xfId="0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34" fillId="0" borderId="80" xfId="0" applyFont="1" applyFill="1" applyBorder="1" applyAlignment="1">
      <alignment horizontal="center" vertical="center" shrinkToFit="1"/>
    </xf>
    <xf numFmtId="0" fontId="34" fillId="0" borderId="80" xfId="0" applyFont="1" applyBorder="1" applyAlignment="1">
      <alignment horizontal="center" vertical="center" shrinkToFit="1"/>
    </xf>
    <xf numFmtId="0" fontId="10" fillId="5" borderId="101" xfId="0" applyFont="1" applyFill="1" applyBorder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6" fillId="8" borderId="71" xfId="0" applyFont="1" applyFill="1" applyBorder="1" applyAlignment="1" applyProtection="1">
      <alignment horizontal="center" vertical="center"/>
    </xf>
    <xf numFmtId="0" fontId="16" fillId="8" borderId="72" xfId="0" applyFont="1" applyFill="1" applyBorder="1" applyAlignment="1" applyProtection="1">
      <alignment horizontal="center" vertical="center"/>
    </xf>
    <xf numFmtId="0" fontId="16" fillId="8" borderId="69" xfId="0" applyFont="1" applyFill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75" xfId="0" applyFont="1" applyFill="1" applyBorder="1" applyAlignment="1" applyProtection="1">
      <alignment horizontal="center" vertical="center"/>
    </xf>
    <xf numFmtId="0" fontId="16" fillId="8" borderId="76" xfId="0" applyFont="1" applyFill="1" applyBorder="1" applyAlignment="1" applyProtection="1">
      <alignment horizontal="center" vertical="center"/>
    </xf>
    <xf numFmtId="0" fontId="16" fillId="8" borderId="65" xfId="0" applyFont="1" applyFill="1" applyBorder="1" applyAlignment="1" applyProtection="1">
      <alignment horizontal="center" vertical="center"/>
    </xf>
    <xf numFmtId="0" fontId="16" fillId="8" borderId="64" xfId="0" applyFont="1" applyFill="1" applyBorder="1" applyAlignment="1" applyProtection="1">
      <alignment horizontal="center" vertical="center"/>
    </xf>
    <xf numFmtId="0" fontId="16" fillId="8" borderId="57" xfId="0" applyFont="1" applyFill="1" applyBorder="1" applyAlignment="1" applyProtection="1">
      <alignment horizontal="center" vertical="center"/>
    </xf>
    <xf numFmtId="0" fontId="16" fillId="8" borderId="52" xfId="0" applyFont="1" applyFill="1" applyBorder="1" applyAlignment="1" applyProtection="1">
      <alignment horizontal="center" vertical="center"/>
    </xf>
    <xf numFmtId="0" fontId="16" fillId="8" borderId="74" xfId="0" applyFont="1" applyFill="1" applyBorder="1" applyAlignment="1" applyProtection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68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0" fontId="16" fillId="8" borderId="66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vertical="center"/>
    </xf>
    <xf numFmtId="0" fontId="16" fillId="8" borderId="67" xfId="0" applyFont="1" applyFill="1" applyBorder="1" applyAlignment="1">
      <alignment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8" borderId="66" xfId="0" applyFont="1" applyFill="1" applyBorder="1" applyAlignment="1" applyProtection="1">
      <alignment vertical="center"/>
    </xf>
    <xf numFmtId="0" fontId="16" fillId="8" borderId="68" xfId="0" applyFont="1" applyFill="1" applyBorder="1" applyAlignment="1" applyProtection="1">
      <alignment horizontal="center" vertical="center"/>
    </xf>
    <xf numFmtId="0" fontId="16" fillId="8" borderId="73" xfId="0" applyFont="1" applyFill="1" applyBorder="1" applyAlignment="1" applyProtection="1">
      <alignment horizontal="center" vertical="center"/>
    </xf>
    <xf numFmtId="0" fontId="16" fillId="8" borderId="66" xfId="0" applyFont="1" applyFill="1" applyBorder="1" applyAlignment="1" applyProtection="1">
      <alignment horizontal="center" vertical="center"/>
    </xf>
    <xf numFmtId="0" fontId="16" fillId="8" borderId="52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22" fillId="0" borderId="56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9" borderId="17" xfId="0" applyNumberFormat="1" applyFont="1" applyFill="1" applyBorder="1" applyAlignment="1" applyProtection="1">
      <alignment horizontal="center" vertical="center"/>
      <protection locked="0"/>
    </xf>
    <xf numFmtId="49" fontId="10" fillId="9" borderId="5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Protection="1">
      <alignment vertical="center"/>
      <protection locked="0"/>
    </xf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49" fontId="10" fillId="10" borderId="17" xfId="0" applyNumberFormat="1" applyFont="1" applyFill="1" applyBorder="1" applyAlignment="1" applyProtection="1">
      <alignment horizontal="center" vertical="center"/>
      <protection locked="0"/>
    </xf>
    <xf numFmtId="49" fontId="10" fillId="10" borderId="5" xfId="0" applyNumberFormat="1" applyFont="1" applyFill="1" applyBorder="1" applyAlignment="1" applyProtection="1">
      <alignment horizontal="center" vertical="center"/>
      <protection locked="0"/>
    </xf>
    <xf numFmtId="0" fontId="10" fillId="10" borderId="7" xfId="0" applyFont="1" applyFill="1" applyBorder="1" applyProtection="1">
      <alignment vertical="center"/>
      <protection locked="0"/>
    </xf>
    <xf numFmtId="0" fontId="0" fillId="0" borderId="131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12" fillId="0" borderId="0" xfId="0" applyNumberFormat="1" applyFont="1" applyAlignment="1" applyProtection="1">
      <alignment horizontal="left" vertical="center" shrinkToFit="1"/>
      <protection locked="0"/>
    </xf>
    <xf numFmtId="176" fontId="4" fillId="0" borderId="0" xfId="0" applyNumberFormat="1" applyFo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0" fontId="0" fillId="0" borderId="0" xfId="0" applyFill="1" applyBorder="1" applyProtection="1">
      <alignment vertical="center"/>
    </xf>
    <xf numFmtId="0" fontId="0" fillId="0" borderId="134" xfId="0" applyBorder="1">
      <alignment vertical="center"/>
    </xf>
    <xf numFmtId="0" fontId="0" fillId="0" borderId="135" xfId="0" applyBorder="1" applyProtection="1">
      <alignment vertical="center"/>
    </xf>
    <xf numFmtId="0" fontId="0" fillId="0" borderId="58" xfId="0" applyBorder="1" applyProtection="1">
      <alignment vertical="center"/>
    </xf>
    <xf numFmtId="0" fontId="0" fillId="0" borderId="136" xfId="0" applyBorder="1" applyProtection="1">
      <alignment vertical="center"/>
    </xf>
    <xf numFmtId="0" fontId="0" fillId="0" borderId="105" xfId="0" applyBorder="1" applyProtection="1">
      <alignment vertical="center"/>
    </xf>
    <xf numFmtId="0" fontId="0" fillId="0" borderId="120" xfId="0" applyBorder="1" applyProtection="1">
      <alignment vertical="center"/>
    </xf>
    <xf numFmtId="0" fontId="0" fillId="0" borderId="133" xfId="0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5" xfId="0" applyBorder="1" applyProtection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2" fillId="0" borderId="41" xfId="0" applyFont="1" applyBorder="1" applyAlignment="1">
      <alignment horizontal="center" vertical="center" shrinkToFit="1"/>
    </xf>
    <xf numFmtId="0" fontId="32" fillId="0" borderId="82" xfId="0" applyFont="1" applyBorder="1" applyAlignment="1">
      <alignment horizontal="center" vertical="center" shrinkToFit="1"/>
    </xf>
    <xf numFmtId="0" fontId="32" fillId="0" borderId="81" xfId="0" applyFont="1" applyFill="1" applyBorder="1" applyAlignment="1">
      <alignment horizontal="center" vertical="center" shrinkToFit="1"/>
    </xf>
    <xf numFmtId="0" fontId="32" fillId="0" borderId="4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 shrinkToFit="1"/>
    </xf>
    <xf numFmtId="0" fontId="4" fillId="9" borderId="51" xfId="0" applyFont="1" applyFill="1" applyBorder="1" applyAlignment="1" applyProtection="1">
      <alignment horizontal="center" vertical="center"/>
      <protection locked="0"/>
    </xf>
    <xf numFmtId="0" fontId="4" fillId="9" borderId="53" xfId="0" applyFont="1" applyFill="1" applyBorder="1" applyAlignment="1" applyProtection="1">
      <alignment horizontal="center" vertical="center"/>
      <protection locked="0"/>
    </xf>
    <xf numFmtId="0" fontId="4" fillId="9" borderId="54" xfId="0" applyFont="1" applyFill="1" applyBorder="1" applyAlignment="1" applyProtection="1">
      <alignment horizontal="center" vertical="center"/>
      <protection locked="0"/>
    </xf>
    <xf numFmtId="0" fontId="4" fillId="9" borderId="56" xfId="0" applyFont="1" applyFill="1" applyBorder="1" applyAlignment="1" applyProtection="1">
      <alignment horizontal="center" vertical="center"/>
      <protection locked="0"/>
    </xf>
    <xf numFmtId="0" fontId="39" fillId="3" borderId="6" xfId="0" applyFont="1" applyFill="1" applyBorder="1" applyAlignment="1">
      <alignment horizontal="center" vertical="center"/>
    </xf>
    <xf numFmtId="0" fontId="4" fillId="10" borderId="133" xfId="0" applyFont="1" applyFill="1" applyBorder="1" applyAlignment="1">
      <alignment horizontal="center" vertical="center"/>
    </xf>
    <xf numFmtId="0" fontId="4" fillId="10" borderId="128" xfId="0" applyFont="1" applyFill="1" applyBorder="1" applyAlignment="1">
      <alignment horizontal="center" vertical="center"/>
    </xf>
    <xf numFmtId="0" fontId="4" fillId="9" borderId="128" xfId="0" applyFont="1" applyFill="1" applyBorder="1" applyAlignment="1">
      <alignment horizontal="center" vertical="center"/>
    </xf>
    <xf numFmtId="0" fontId="4" fillId="10" borderId="45" xfId="0" applyFont="1" applyFill="1" applyBorder="1" applyAlignment="1" applyProtection="1">
      <alignment horizontal="center" vertical="center"/>
      <protection locked="0"/>
    </xf>
    <xf numFmtId="0" fontId="4" fillId="9" borderId="133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22" fillId="0" borderId="127" xfId="0" applyFont="1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22" fillId="0" borderId="124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38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0" fontId="22" fillId="0" borderId="126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0" fontId="22" fillId="0" borderId="42" xfId="0" applyFont="1" applyBorder="1" applyAlignment="1">
      <alignment horizontal="center" vertical="center"/>
    </xf>
    <xf numFmtId="0" fontId="22" fillId="0" borderId="125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3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123" xfId="0" applyFont="1" applyBorder="1" applyAlignment="1">
      <alignment horizontal="right" vertical="center"/>
    </xf>
    <xf numFmtId="0" fontId="22" fillId="0" borderId="130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2" fillId="0" borderId="6" xfId="0" applyFont="1" applyBorder="1" applyAlignment="1" applyProtection="1">
      <alignment horizontal="left" vertical="center" shrinkToFit="1"/>
    </xf>
    <xf numFmtId="0" fontId="22" fillId="0" borderId="7" xfId="0" applyFont="1" applyBorder="1" applyAlignment="1" applyProtection="1">
      <alignment horizontal="left" vertical="center" shrinkToFit="1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18" xfId="0" applyFont="1" applyBorder="1" applyAlignment="1" applyProtection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29" fillId="0" borderId="4" xfId="0" applyFont="1" applyBorder="1" applyAlignment="1" applyProtection="1">
      <alignment horizontal="center" vertical="center" shrinkToFit="1"/>
    </xf>
    <xf numFmtId="0" fontId="29" fillId="0" borderId="11" xfId="0" applyFont="1" applyBorder="1" applyAlignment="1" applyProtection="1">
      <alignment horizontal="center" vertical="center" shrinkToFit="1"/>
    </xf>
    <xf numFmtId="0" fontId="29" fillId="0" borderId="6" xfId="0" applyFont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4" borderId="98" xfId="0" applyFont="1" applyFill="1" applyBorder="1" applyAlignment="1" applyProtection="1">
      <alignment horizontal="center" vertical="center"/>
      <protection locked="0"/>
    </xf>
    <xf numFmtId="0" fontId="28" fillId="4" borderId="99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2" xfId="0" applyBorder="1" applyAlignment="1">
      <alignment horizontal="center" vertical="center" shrinkToFit="1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26" fillId="7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16" fillId="0" borderId="88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distributed" vertical="distributed"/>
    </xf>
    <xf numFmtId="0" fontId="2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18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left" vertical="center"/>
    </xf>
    <xf numFmtId="0" fontId="16" fillId="0" borderId="42" xfId="0" applyFont="1" applyBorder="1" applyAlignment="1" applyProtection="1">
      <alignment horizontal="center" vertical="center" shrinkToFit="1"/>
    </xf>
    <xf numFmtId="0" fontId="22" fillId="0" borderId="51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 shrinkToFit="1"/>
    </xf>
    <xf numFmtId="0" fontId="16" fillId="0" borderId="125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22" fillId="0" borderId="54" xfId="0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126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88" xfId="0" applyFont="1" applyBorder="1" applyAlignment="1" applyProtection="1">
      <alignment horizontal="center" vertical="center" shrinkToFit="1"/>
    </xf>
    <xf numFmtId="0" fontId="22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2" fillId="0" borderId="93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22" fillId="0" borderId="45" xfId="0" applyFont="1" applyBorder="1" applyAlignment="1" applyProtection="1">
      <alignment horizontal="center" vertical="center"/>
    </xf>
    <xf numFmtId="0" fontId="22" fillId="0" borderId="126" xfId="0" applyFont="1" applyBorder="1" applyAlignment="1" applyProtection="1">
      <alignment horizontal="right" vertical="center"/>
    </xf>
    <xf numFmtId="0" fontId="22" fillId="0" borderId="55" xfId="0" applyFont="1" applyBorder="1" applyAlignment="1" applyProtection="1">
      <alignment horizontal="right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125" xfId="0" applyFont="1" applyBorder="1" applyAlignment="1" applyProtection="1">
      <alignment horizontal="right" vertical="center"/>
    </xf>
    <xf numFmtId="0" fontId="22" fillId="0" borderId="52" xfId="0" applyFont="1" applyBorder="1" applyAlignment="1" applyProtection="1">
      <alignment horizontal="right"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123" xfId="0" applyFont="1" applyBorder="1" applyAlignment="1" applyProtection="1">
      <alignment horizontal="right" vertical="center"/>
    </xf>
    <xf numFmtId="0" fontId="22" fillId="0" borderId="13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129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6" xfId="0" applyNumberFormat="1" applyFont="1" applyBorder="1" applyAlignment="1" applyProtection="1">
      <alignment horizontal="center" vertical="center" shrinkToFit="1"/>
    </xf>
    <xf numFmtId="0" fontId="22" fillId="0" borderId="7" xfId="0" applyNumberFormat="1" applyFont="1" applyBorder="1" applyAlignment="1" applyProtection="1">
      <alignment horizontal="center" vertical="center" shrinkToFit="1"/>
    </xf>
    <xf numFmtId="0" fontId="22" fillId="0" borderId="5" xfId="0" applyNumberFormat="1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30" xfId="0" applyFont="1" applyBorder="1" applyAlignment="1" applyProtection="1">
      <alignment horizontal="center" vertical="center" shrinkToFit="1"/>
    </xf>
    <xf numFmtId="0" fontId="35" fillId="0" borderId="7" xfId="0" applyFont="1" applyBorder="1" applyAlignment="1" applyProtection="1">
      <alignment horizontal="center" vertical="center" wrapText="1"/>
    </xf>
    <xf numFmtId="0" fontId="35" fillId="0" borderId="5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distributed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128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 shrinkToFit="1"/>
    </xf>
    <xf numFmtId="0" fontId="16" fillId="0" borderId="76" xfId="0" applyFont="1" applyBorder="1" applyAlignment="1" applyProtection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8" borderId="74" xfId="0" applyFont="1" applyFill="1" applyBorder="1" applyAlignment="1">
      <alignment horizontal="center" vertical="center" shrinkToFit="1"/>
    </xf>
    <xf numFmtId="0" fontId="16" fillId="8" borderId="75" xfId="0" applyFont="1" applyFill="1" applyBorder="1" applyAlignment="1">
      <alignment horizontal="center" vertical="center" shrinkToFit="1"/>
    </xf>
    <xf numFmtId="0" fontId="16" fillId="8" borderId="0" xfId="0" applyFont="1" applyFill="1" applyBorder="1" applyAlignment="1">
      <alignment horizontal="center" vertical="center" shrinkToFit="1"/>
    </xf>
    <xf numFmtId="0" fontId="16" fillId="8" borderId="76" xfId="0" applyFont="1" applyFill="1" applyBorder="1" applyAlignment="1">
      <alignment horizontal="center" vertical="center" shrinkToFit="1"/>
    </xf>
    <xf numFmtId="0" fontId="16" fillId="0" borderId="74" xfId="0" applyFont="1" applyBorder="1" applyAlignment="1" applyProtection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0" fontId="16" fillId="8" borderId="57" xfId="0" applyFont="1" applyFill="1" applyBorder="1" applyAlignment="1" applyProtection="1">
      <alignment horizontal="center" vertical="center" shrinkToFit="1"/>
    </xf>
    <xf numFmtId="0" fontId="16" fillId="8" borderId="57" xfId="0" applyFont="1" applyFill="1" applyBorder="1" applyAlignment="1">
      <alignment horizontal="center" vertical="center" shrinkToFit="1"/>
    </xf>
    <xf numFmtId="0" fontId="16" fillId="8" borderId="75" xfId="0" applyFont="1" applyFill="1" applyBorder="1" applyAlignment="1" applyProtection="1">
      <alignment horizontal="center" vertical="center" shrinkToFit="1"/>
    </xf>
    <xf numFmtId="0" fontId="16" fillId="8" borderId="0" xfId="0" applyFont="1" applyFill="1" applyBorder="1" applyAlignment="1" applyProtection="1">
      <alignment horizontal="center" vertical="center" shrinkToFit="1"/>
    </xf>
    <xf numFmtId="0" fontId="16" fillId="8" borderId="76" xfId="0" applyFont="1" applyFill="1" applyBorder="1" applyAlignment="1" applyProtection="1">
      <alignment horizontal="center" vertical="center" shrinkToFit="1"/>
    </xf>
    <xf numFmtId="0" fontId="16" fillId="8" borderId="52" xfId="0" applyFont="1" applyFill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20" fillId="8" borderId="75" xfId="0" applyFont="1" applyFill="1" applyBorder="1" applyAlignment="1">
      <alignment horizontal="center" vertical="center" shrinkToFit="1"/>
    </xf>
    <xf numFmtId="0" fontId="20" fillId="8" borderId="76" xfId="0" applyFont="1" applyFill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0" fontId="20" fillId="8" borderId="68" xfId="0" applyFont="1" applyFill="1" applyBorder="1" applyAlignment="1" applyProtection="1">
      <alignment horizontal="center" vertical="center" shrinkToFit="1"/>
    </xf>
    <xf numFmtId="0" fontId="20" fillId="8" borderId="66" xfId="0" applyFont="1" applyFill="1" applyBorder="1" applyAlignment="1" applyProtection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center" vertical="center" shrinkToFit="1"/>
    </xf>
    <xf numFmtId="0" fontId="16" fillId="8" borderId="52" xfId="0" applyNumberFormat="1" applyFont="1" applyFill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20" fillId="8" borderId="68" xfId="0" applyFont="1" applyFill="1" applyBorder="1" applyAlignment="1">
      <alignment horizontal="center" vertical="center" shrinkToFit="1"/>
    </xf>
    <xf numFmtId="0" fontId="20" fillId="8" borderId="66" xfId="0" applyFont="1" applyFill="1" applyBorder="1" applyAlignment="1">
      <alignment horizontal="center" vertical="center" shrinkToFit="1"/>
    </xf>
    <xf numFmtId="0" fontId="16" fillId="0" borderId="6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132" xfId="0" applyFont="1" applyBorder="1" applyAlignment="1" applyProtection="1">
      <alignment horizontal="center" vertical="center" shrinkToFit="1"/>
    </xf>
    <xf numFmtId="0" fontId="16" fillId="0" borderId="118" xfId="0" applyFont="1" applyBorder="1" applyAlignment="1" applyProtection="1">
      <alignment horizontal="center" vertical="center" shrinkToFit="1"/>
    </xf>
    <xf numFmtId="0" fontId="16" fillId="0" borderId="122" xfId="0" applyFont="1" applyBorder="1" applyAlignment="1" applyProtection="1">
      <alignment horizontal="center" vertical="center" shrinkToFit="1"/>
    </xf>
    <xf numFmtId="0" fontId="20" fillId="0" borderId="52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8" borderId="74" xfId="0" applyFont="1" applyFill="1" applyBorder="1" applyAlignment="1" applyProtection="1">
      <alignment horizontal="center" vertical="center" shrinkToFit="1"/>
    </xf>
    <xf numFmtId="0" fontId="16" fillId="0" borderId="53" xfId="0" applyFont="1" applyBorder="1" applyAlignment="1" applyProtection="1">
      <alignment horizontal="center" vertical="center"/>
    </xf>
    <xf numFmtId="0" fontId="16" fillId="8" borderId="68" xfId="0" applyFont="1" applyFill="1" applyBorder="1" applyAlignment="1">
      <alignment horizontal="center" vertical="center" shrinkToFit="1"/>
    </xf>
    <xf numFmtId="0" fontId="16" fillId="8" borderId="73" xfId="0" applyFont="1" applyFill="1" applyBorder="1" applyAlignment="1">
      <alignment horizontal="center" vertical="center" shrinkToFit="1"/>
    </xf>
    <xf numFmtId="0" fontId="16" fillId="8" borderId="66" xfId="0" applyFont="1" applyFill="1" applyBorder="1" applyAlignment="1">
      <alignment horizontal="center" vertical="center" shrinkToFit="1"/>
    </xf>
    <xf numFmtId="0" fontId="16" fillId="0" borderId="7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76" xfId="0" applyFont="1" applyFill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8" borderId="68" xfId="0" applyFont="1" applyFill="1" applyBorder="1" applyAlignment="1" applyProtection="1">
      <alignment horizontal="center" vertical="center" shrinkToFit="1"/>
    </xf>
    <xf numFmtId="0" fontId="16" fillId="8" borderId="73" xfId="0" applyFont="1" applyFill="1" applyBorder="1" applyAlignment="1" applyProtection="1">
      <alignment horizontal="center" vertical="center" shrinkToFit="1"/>
    </xf>
    <xf numFmtId="0" fontId="16" fillId="8" borderId="66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center" vertical="center" shrinkToFit="1"/>
    </xf>
    <xf numFmtId="0" fontId="29" fillId="0" borderId="14" xfId="0" applyFont="1" applyBorder="1" applyAlignment="1" applyProtection="1">
      <alignment horizontal="center" vertical="center" shrinkToFit="1"/>
    </xf>
    <xf numFmtId="0" fontId="16" fillId="8" borderId="57" xfId="0" applyFont="1" applyFill="1" applyBorder="1" applyAlignment="1" applyProtection="1">
      <alignment horizontal="center" vertical="center"/>
    </xf>
    <xf numFmtId="0" fontId="16" fillId="8" borderId="65" xfId="0" applyFont="1" applyFill="1" applyBorder="1" applyAlignment="1" applyProtection="1">
      <alignment horizontal="center" vertical="center"/>
    </xf>
    <xf numFmtId="0" fontId="16" fillId="8" borderId="64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50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left" vertical="center" shrinkToFit="1"/>
    </xf>
    <xf numFmtId="0" fontId="16" fillId="0" borderId="52" xfId="0" applyFont="1" applyBorder="1" applyAlignment="1" applyProtection="1">
      <alignment horizontal="left" vertical="center" shrinkToFit="1"/>
    </xf>
    <xf numFmtId="0" fontId="16" fillId="0" borderId="64" xfId="0" applyFont="1" applyBorder="1" applyAlignment="1" applyProtection="1">
      <alignment horizontal="left" vertical="center" shrinkToFit="1"/>
    </xf>
    <xf numFmtId="0" fontId="16" fillId="0" borderId="19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8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19" fillId="0" borderId="57" xfId="0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99"/>
      <color rgb="FF99FFCC"/>
      <color rgb="FFCCFFFF"/>
      <color rgb="FFFF0000"/>
      <color rgb="FFCC0000"/>
      <color rgb="FFFF99CC"/>
      <color rgb="FFFF6699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237</xdr:row>
          <xdr:rowOff>85725</xdr:rowOff>
        </xdr:from>
        <xdr:to>
          <xdr:col>33</xdr:col>
          <xdr:colOff>76200</xdr:colOff>
          <xdr:row>239</xdr:row>
          <xdr:rowOff>171450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2</xdr:col>
          <xdr:colOff>123825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A8:G107" totalsRowShown="0" headerRowDxfId="21" dataDxfId="20">
  <autoFilter ref="A8:G107"/>
  <tableColumns count="7">
    <tableColumn id="1" name="列1" dataDxfId="19"/>
    <tableColumn id="2" name="チーム" dataDxfId="18">
      <calculatedColumnFormula>+$C$1</calculatedColumnFormula>
    </tableColumn>
    <tableColumn id="4" name="背番号" dataDxfId="17"/>
    <tableColumn id="3" name="結果" dataDxfId="16"/>
    <tableColumn id="5" name="時間" dataDxfId="15"/>
    <tableColumn id="6" name="背番号2" dataDxfId="14"/>
    <tableColumn id="7" name="結果3" dataDxfId="1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I8:P107" totalsRowShown="0" headerRowDxfId="12" dataDxfId="10" headerRowBorderDxfId="11" tableBorderDxfId="9" totalsRowBorderDxfId="8">
  <autoFilter ref="I8:P107"/>
  <tableColumns count="8">
    <tableColumn id="1" name="背番" dataDxfId="7">
      <calculatedColumnFormula>BM9&amp;CA9&amp;CO9</calculatedColumnFormula>
    </tableColumn>
    <tableColumn id="2" name="結果" dataDxfId="6">
      <calculatedColumnFormula>BN9&amp;CB9</calculatedColumnFormula>
    </tableColumn>
    <tableColumn id="3" name="得点" dataDxfId="5">
      <calculatedColumnFormula>IF(BH9="1",COUNTIF(BH$9:BH9,"1"),"")</calculatedColumnFormula>
    </tableColumn>
    <tableColumn id="4" name="時間" dataDxfId="4">
      <calculatedColumnFormula>BP9&amp;CD9&amp;CR9</calculatedColumnFormula>
    </tableColumn>
    <tableColumn id="5" name="列1" dataDxfId="3">
      <calculatedColumnFormula>BQ9&amp;CE9&amp;CS9</calculatedColumnFormula>
    </tableColumn>
    <tableColumn id="6" name="得点2" dataDxfId="2">
      <calculatedColumnFormula>IF(BI9="1",COUNTIF(BI$9:BI9,"1"),"")</calculatedColumnFormula>
    </tableColumn>
    <tableColumn id="7" name="結果3" dataDxfId="1">
      <calculatedColumnFormula>BS9&amp;CG9</calculatedColumnFormula>
    </tableColumn>
    <tableColumn id="8" name="背番4" dataDxfId="0">
      <calculatedColumnFormula>BT9&amp;CH9&amp;CV9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V210"/>
  <sheetViews>
    <sheetView zoomScale="90" zoomScaleNormal="90" workbookViewId="0">
      <pane xSplit="1" ySplit="8" topLeftCell="B21" activePane="bottomRight" state="frozen"/>
      <selection pane="topRight" activeCell="B1" sqref="B1"/>
      <selection pane="bottomLeft" activeCell="A3" sqref="A3"/>
      <selection pane="bottomRight" activeCell="B30" sqref="B30"/>
    </sheetView>
  </sheetViews>
  <sheetFormatPr defaultRowHeight="15" customHeight="1" x14ac:dyDescent="0.15"/>
  <cols>
    <col min="1" max="1" width="7" style="11" customWidth="1"/>
    <col min="2" max="2" width="16.25" style="1" customWidth="1"/>
    <col min="3" max="3" width="7.75" customWidth="1"/>
    <col min="4" max="7" width="7" style="1" customWidth="1"/>
    <col min="8" max="8" width="7.125" style="1" customWidth="1"/>
    <col min="9" max="9" width="7" style="1" customWidth="1"/>
    <col min="10" max="16" width="7" style="19" customWidth="1"/>
    <col min="17" max="17" width="3" style="19" customWidth="1"/>
    <col min="18" max="23" width="3" style="1" customWidth="1"/>
    <col min="24" max="24" width="3.125" style="1" customWidth="1"/>
    <col min="25" max="31" width="3" style="1" customWidth="1"/>
    <col min="32" max="33" width="3.625" style="1" customWidth="1"/>
    <col min="34" max="34" width="3.875" style="1" customWidth="1"/>
    <col min="35" max="59" width="3.625" style="1" customWidth="1"/>
    <col min="60" max="61" width="4.25" style="1" customWidth="1"/>
    <col min="62" max="62" width="3" style="1" customWidth="1"/>
    <col min="63" max="70" width="3.625" style="1" customWidth="1"/>
    <col min="71" max="71" width="3" style="1" customWidth="1"/>
    <col min="72" max="75" width="3.625" style="1" customWidth="1"/>
    <col min="76" max="78" width="3" style="1" customWidth="1"/>
    <col min="79" max="79" width="3.625" style="1" customWidth="1"/>
    <col min="80" max="80" width="3.375" style="1" customWidth="1"/>
    <col min="81" max="84" width="3.625" style="1" customWidth="1"/>
    <col min="85" max="85" width="3" style="1" customWidth="1"/>
    <col min="86" max="87" width="3.625" style="1" customWidth="1"/>
    <col min="88" max="114" width="3" style="1" customWidth="1"/>
    <col min="115" max="16384" width="9" style="1"/>
  </cols>
  <sheetData>
    <row r="1" spans="1:100" ht="30" customHeight="1" thickBot="1" x14ac:dyDescent="0.2">
      <c r="B1" s="31" t="s">
        <v>81</v>
      </c>
      <c r="C1" s="367" t="str">
        <f>namelist!C9</f>
        <v>岩国商業</v>
      </c>
      <c r="D1" s="367"/>
      <c r="E1" s="367"/>
      <c r="F1" s="367"/>
      <c r="G1" s="368"/>
      <c r="H1" s="284">
        <f ca="1">+S25</f>
        <v>23</v>
      </c>
      <c r="I1" s="33" t="s">
        <v>82</v>
      </c>
      <c r="J1" s="283">
        <f ca="1">+Z25</f>
        <v>25</v>
      </c>
      <c r="K1" s="369" t="str">
        <f>namelist!C11</f>
        <v>下関中央工業</v>
      </c>
      <c r="L1" s="370"/>
      <c r="M1" s="370"/>
      <c r="N1" s="370"/>
      <c r="O1" s="370"/>
      <c r="P1" s="32" t="s">
        <v>83</v>
      </c>
      <c r="Q1" s="43"/>
      <c r="R1" s="388" t="s">
        <v>227</v>
      </c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</row>
    <row r="2" spans="1:100" ht="18.75" customHeight="1" x14ac:dyDescent="0.15">
      <c r="B2" s="34" t="s">
        <v>98</v>
      </c>
      <c r="C2" s="35" t="s">
        <v>99</v>
      </c>
      <c r="D2" s="334" t="s">
        <v>219</v>
      </c>
      <c r="E2" s="334" t="s">
        <v>220</v>
      </c>
      <c r="F2" s="334" t="s">
        <v>221</v>
      </c>
      <c r="G2" s="334" t="s">
        <v>222</v>
      </c>
      <c r="H2" s="334" t="s">
        <v>101</v>
      </c>
      <c r="I2" s="37"/>
      <c r="J2" s="35" t="s">
        <v>98</v>
      </c>
      <c r="K2" s="36" t="s">
        <v>99</v>
      </c>
      <c r="L2" s="334" t="s">
        <v>219</v>
      </c>
      <c r="M2" s="334" t="s">
        <v>220</v>
      </c>
      <c r="N2" s="334" t="s">
        <v>221</v>
      </c>
      <c r="O2" s="334" t="s">
        <v>222</v>
      </c>
      <c r="P2" s="335" t="s">
        <v>100</v>
      </c>
      <c r="Q2" s="43"/>
      <c r="R2" s="389" t="s">
        <v>209</v>
      </c>
      <c r="S2" s="389"/>
      <c r="T2" s="389" t="s">
        <v>210</v>
      </c>
      <c r="U2" s="389"/>
      <c r="V2" s="389" t="s">
        <v>211</v>
      </c>
      <c r="W2" s="389"/>
      <c r="X2" s="389" t="s">
        <v>212</v>
      </c>
      <c r="Y2" s="389"/>
      <c r="Z2" s="389" t="s">
        <v>213</v>
      </c>
      <c r="AA2" s="389"/>
      <c r="AB2" s="389" t="s">
        <v>213</v>
      </c>
      <c r="AC2" s="389"/>
      <c r="AD2" s="389" t="s">
        <v>214</v>
      </c>
      <c r="AE2" s="389"/>
      <c r="AF2" s="390" t="s">
        <v>215</v>
      </c>
    </row>
    <row r="3" spans="1:100" ht="30" customHeight="1" thickBot="1" x14ac:dyDescent="0.2">
      <c r="B3" s="279">
        <f>IF(R3="",H1,R3)</f>
        <v>8</v>
      </c>
      <c r="C3" s="280">
        <f>IF(T3="","",T3-R3)</f>
        <v>11</v>
      </c>
      <c r="D3" s="280">
        <f>IF(namelist!B14&lt;=1,"",IF(V3="","",V3-T3))</f>
        <v>2</v>
      </c>
      <c r="E3" s="280">
        <f>IF(namelist!B14&lt;=1,"",IF(X3="","",X3-V3))</f>
        <v>0</v>
      </c>
      <c r="F3" s="280">
        <f>IF(namelist!B14&lt;=2,"",IF(Z3="","",Z3-X3))</f>
        <v>1</v>
      </c>
      <c r="G3" s="280">
        <f>IF(namelist!B14&lt;=2,"",IF(AB3="","",AB3-Z3))</f>
        <v>1</v>
      </c>
      <c r="H3" s="280">
        <f>IF(AD3="","",IF(namelist!B14=1,AD3-T3,IF(namelist!B14=2,AD3-X3,IF(namelist!B14=3,AD3-AB3,IF(namelist!B14=0,"","")))))</f>
        <v>4</v>
      </c>
      <c r="I3" s="38"/>
      <c r="J3" s="281">
        <f>IF(R5="",J1,R5)</f>
        <v>7</v>
      </c>
      <c r="K3" s="280">
        <f>IF(T5="","",T5-R5)</f>
        <v>12</v>
      </c>
      <c r="L3" s="280">
        <f>IF(namelist!B14&lt;=1,"",IF(V5="","",V5-T5))</f>
        <v>0</v>
      </c>
      <c r="M3" s="280">
        <f>IF(namelist!B14&lt;=1,"",IF(X5="","",X5-V5))</f>
        <v>2</v>
      </c>
      <c r="N3" s="280">
        <f>IF(namelist!B14&lt;=2,"",IF(Z5="","",Z5-X5))</f>
        <v>1</v>
      </c>
      <c r="O3" s="280">
        <f>IF(namelist!B14&lt;=2,"",IF(AB5="","",AB5-Z5))</f>
        <v>1</v>
      </c>
      <c r="P3" s="282">
        <f>IF(AD5="","",IF(namelist!B14=1,AD5-T5,IF(namelist!B14=2,AD5-X5,IF(namelist!B14=3,AD5-AB5,IF(namelist!B14=0,"","")))))</f>
        <v>3</v>
      </c>
      <c r="Q3" s="43"/>
      <c r="R3" s="392">
        <v>8</v>
      </c>
      <c r="S3" s="392"/>
      <c r="T3" s="392">
        <v>19</v>
      </c>
      <c r="U3" s="392"/>
      <c r="V3" s="392">
        <v>21</v>
      </c>
      <c r="W3" s="392"/>
      <c r="X3" s="392">
        <v>21</v>
      </c>
      <c r="Y3" s="392"/>
      <c r="Z3" s="392">
        <v>22</v>
      </c>
      <c r="AA3" s="392"/>
      <c r="AB3" s="392">
        <v>23</v>
      </c>
      <c r="AC3" s="392"/>
      <c r="AD3" s="392">
        <v>27</v>
      </c>
      <c r="AE3" s="392"/>
      <c r="AF3" s="390"/>
    </row>
    <row r="4" spans="1:100" ht="19.5" customHeight="1" x14ac:dyDescent="0.15">
      <c r="B4" s="378" t="s">
        <v>123</v>
      </c>
      <c r="C4" s="379"/>
      <c r="D4" s="325">
        <v>1</v>
      </c>
      <c r="E4" s="326">
        <v>2</v>
      </c>
      <c r="F4" s="327" t="s">
        <v>104</v>
      </c>
      <c r="G4" s="326">
        <v>3</v>
      </c>
      <c r="H4" s="45" t="s">
        <v>125</v>
      </c>
      <c r="I4" s="40"/>
      <c r="J4" s="378" t="s">
        <v>123</v>
      </c>
      <c r="K4" s="379"/>
      <c r="L4" s="325">
        <v>1</v>
      </c>
      <c r="M4" s="326">
        <v>2</v>
      </c>
      <c r="N4" s="327" t="s">
        <v>104</v>
      </c>
      <c r="O4" s="326">
        <v>3</v>
      </c>
      <c r="P4" s="45" t="s">
        <v>125</v>
      </c>
      <c r="Q4" s="1"/>
      <c r="R4" s="393" t="s">
        <v>209</v>
      </c>
      <c r="S4" s="393"/>
      <c r="T4" s="393" t="s">
        <v>210</v>
      </c>
      <c r="U4" s="393"/>
      <c r="V4" s="393" t="s">
        <v>211</v>
      </c>
      <c r="W4" s="393"/>
      <c r="X4" s="393" t="s">
        <v>212</v>
      </c>
      <c r="Y4" s="393"/>
      <c r="Z4" s="393" t="s">
        <v>213</v>
      </c>
      <c r="AA4" s="393"/>
      <c r="AB4" s="393" t="s">
        <v>213</v>
      </c>
      <c r="AC4" s="393"/>
      <c r="AD4" s="393" t="s">
        <v>214</v>
      </c>
      <c r="AE4" s="393"/>
      <c r="AF4" s="391" t="s">
        <v>216</v>
      </c>
    </row>
    <row r="5" spans="1:100" ht="19.5" customHeight="1" thickBot="1" x14ac:dyDescent="0.2">
      <c r="A5" s="39"/>
      <c r="B5" s="380"/>
      <c r="C5" s="380"/>
      <c r="D5" s="328"/>
      <c r="E5" s="329"/>
      <c r="F5" s="330"/>
      <c r="G5" s="329"/>
      <c r="H5" s="285">
        <f ca="1">SUM(T9:T24)</f>
        <v>2</v>
      </c>
      <c r="I5" s="19"/>
      <c r="J5" s="380"/>
      <c r="K5" s="380"/>
      <c r="L5" s="322"/>
      <c r="M5" s="323"/>
      <c r="N5" s="324"/>
      <c r="O5" s="323"/>
      <c r="P5" s="285">
        <f ca="1">SUM(AA9:AA24)</f>
        <v>2</v>
      </c>
      <c r="Q5" s="1"/>
      <c r="R5" s="384">
        <v>7</v>
      </c>
      <c r="S5" s="385"/>
      <c r="T5" s="384">
        <v>19</v>
      </c>
      <c r="U5" s="385"/>
      <c r="V5" s="384">
        <v>19</v>
      </c>
      <c r="W5" s="385"/>
      <c r="X5" s="384">
        <v>21</v>
      </c>
      <c r="Y5" s="385"/>
      <c r="Z5" s="384">
        <v>22</v>
      </c>
      <c r="AA5" s="385"/>
      <c r="AB5" s="384">
        <v>23</v>
      </c>
      <c r="AC5" s="385"/>
      <c r="AD5" s="384">
        <v>26</v>
      </c>
      <c r="AE5" s="385"/>
      <c r="AF5" s="391"/>
    </row>
    <row r="6" spans="1:100" ht="11.25" customHeight="1" x14ac:dyDescent="0.15">
      <c r="A6" s="39"/>
      <c r="B6" s="17"/>
      <c r="C6" s="1"/>
      <c r="D6" s="17"/>
      <c r="I6" s="19"/>
      <c r="J6" s="17"/>
      <c r="K6" s="17"/>
      <c r="L6" s="1"/>
      <c r="M6" s="1"/>
      <c r="N6" s="1"/>
      <c r="O6" s="1"/>
      <c r="Q6" s="1"/>
      <c r="R6" s="386"/>
      <c r="S6" s="387"/>
      <c r="T6" s="386"/>
      <c r="U6" s="387"/>
      <c r="V6" s="386"/>
      <c r="W6" s="387"/>
      <c r="X6" s="386"/>
      <c r="Y6" s="387"/>
      <c r="Z6" s="386"/>
      <c r="AA6" s="387"/>
      <c r="AB6" s="386"/>
      <c r="AC6" s="387"/>
      <c r="AD6" s="386"/>
      <c r="AE6" s="387"/>
      <c r="AF6" s="391"/>
    </row>
    <row r="7" spans="1:100" ht="19.5" customHeight="1" x14ac:dyDescent="0.15">
      <c r="C7" s="1"/>
      <c r="H7" s="339" t="s">
        <v>226</v>
      </c>
      <c r="I7" s="371" t="s">
        <v>52</v>
      </c>
      <c r="J7" s="372"/>
      <c r="K7" s="373"/>
      <c r="L7" s="376"/>
      <c r="M7" s="377"/>
      <c r="N7" s="374" t="s">
        <v>19</v>
      </c>
      <c r="O7" s="372"/>
      <c r="P7" s="375"/>
      <c r="Q7" s="1"/>
      <c r="R7" s="381" t="str">
        <f>namelist!C8</f>
        <v>県立岩国商業高等学校</v>
      </c>
      <c r="S7" s="382"/>
      <c r="T7" s="382"/>
      <c r="U7" s="382"/>
      <c r="V7" s="382"/>
      <c r="W7" s="382"/>
      <c r="X7" s="383"/>
      <c r="Y7" s="381" t="str">
        <f>namelist!C10</f>
        <v>県立下関中央工業高等学校</v>
      </c>
      <c r="Z7" s="382"/>
      <c r="AA7" s="382"/>
      <c r="AB7" s="382"/>
      <c r="AC7" s="382"/>
      <c r="AD7" s="382"/>
      <c r="AE7" s="383"/>
      <c r="AH7" s="1" t="s">
        <v>85</v>
      </c>
      <c r="AV7" s="1" t="s">
        <v>92</v>
      </c>
      <c r="BA7" s="1" t="s">
        <v>93</v>
      </c>
      <c r="BH7" s="12"/>
      <c r="BI7" s="15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5"/>
    </row>
    <row r="8" spans="1:100" ht="17.25" customHeight="1" x14ac:dyDescent="0.15">
      <c r="A8" s="54" t="s">
        <v>126</v>
      </c>
      <c r="B8" s="61" t="s">
        <v>55</v>
      </c>
      <c r="C8" s="61" t="s">
        <v>54</v>
      </c>
      <c r="D8" s="42" t="s">
        <v>50</v>
      </c>
      <c r="E8" s="57" t="s">
        <v>127</v>
      </c>
      <c r="F8" s="64" t="s">
        <v>66</v>
      </c>
      <c r="G8" s="42" t="s">
        <v>67</v>
      </c>
      <c r="H8" s="338" t="s">
        <v>225</v>
      </c>
      <c r="I8" s="24" t="s">
        <v>49</v>
      </c>
      <c r="J8" s="29" t="s">
        <v>50</v>
      </c>
      <c r="K8" s="29" t="s">
        <v>51</v>
      </c>
      <c r="L8" s="25" t="s">
        <v>53</v>
      </c>
      <c r="M8" s="22" t="s">
        <v>65</v>
      </c>
      <c r="N8" s="29" t="s">
        <v>68</v>
      </c>
      <c r="O8" s="29" t="s">
        <v>69</v>
      </c>
      <c r="P8" s="23" t="s">
        <v>70</v>
      </c>
      <c r="Q8" s="2"/>
      <c r="R8" s="46" t="s">
        <v>52</v>
      </c>
      <c r="S8" s="47" t="s">
        <v>84</v>
      </c>
      <c r="T8" s="47" t="s">
        <v>87</v>
      </c>
      <c r="U8" s="47" t="s">
        <v>86</v>
      </c>
      <c r="V8" s="47" t="s">
        <v>88</v>
      </c>
      <c r="W8" s="47" t="s">
        <v>89</v>
      </c>
      <c r="X8" s="48" t="s">
        <v>90</v>
      </c>
      <c r="Y8" s="46" t="s">
        <v>102</v>
      </c>
      <c r="Z8" s="47" t="s">
        <v>84</v>
      </c>
      <c r="AA8" s="47" t="s">
        <v>87</v>
      </c>
      <c r="AB8" s="47" t="s">
        <v>86</v>
      </c>
      <c r="AC8" s="47" t="s">
        <v>88</v>
      </c>
      <c r="AD8" s="47" t="s">
        <v>89</v>
      </c>
      <c r="AE8" s="48" t="s">
        <v>90</v>
      </c>
      <c r="AF8" s="2"/>
      <c r="AG8" s="2"/>
      <c r="AH8" s="2" t="s">
        <v>94</v>
      </c>
      <c r="AI8" s="2" t="s">
        <v>94</v>
      </c>
      <c r="AJ8" s="2" t="s">
        <v>223</v>
      </c>
      <c r="AK8" s="2" t="s">
        <v>95</v>
      </c>
      <c r="AL8" s="2" t="s">
        <v>95</v>
      </c>
      <c r="AM8" s="2" t="s">
        <v>96</v>
      </c>
      <c r="AN8" s="2" t="s">
        <v>96</v>
      </c>
      <c r="AO8" s="2" t="s">
        <v>97</v>
      </c>
      <c r="AP8" s="2" t="s">
        <v>97</v>
      </c>
      <c r="AQ8" s="2" t="s">
        <v>224</v>
      </c>
      <c r="AR8" s="2" t="s">
        <v>95</v>
      </c>
      <c r="AS8" s="2" t="s">
        <v>95</v>
      </c>
      <c r="AT8" s="2" t="s">
        <v>96</v>
      </c>
      <c r="AU8" s="2" t="s">
        <v>96</v>
      </c>
      <c r="AV8" s="2" t="s">
        <v>87</v>
      </c>
      <c r="AW8" s="2" t="s">
        <v>86</v>
      </c>
      <c r="AX8" s="2" t="s">
        <v>88</v>
      </c>
      <c r="AY8" s="2" t="s">
        <v>89</v>
      </c>
      <c r="AZ8" s="2" t="s">
        <v>103</v>
      </c>
      <c r="BA8" s="2" t="s">
        <v>87</v>
      </c>
      <c r="BB8" s="2" t="s">
        <v>86</v>
      </c>
      <c r="BC8" s="2" t="s">
        <v>88</v>
      </c>
      <c r="BD8" s="2" t="s">
        <v>89</v>
      </c>
      <c r="BE8" s="2" t="s">
        <v>103</v>
      </c>
      <c r="BG8" s="2"/>
      <c r="BH8" s="13"/>
      <c r="BI8" s="16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15">
      <c r="A9" s="54">
        <v>1</v>
      </c>
      <c r="B9" s="275" t="s">
        <v>105</v>
      </c>
      <c r="C9" s="61"/>
      <c r="D9" s="272"/>
      <c r="E9" s="271" t="s">
        <v>206</v>
      </c>
      <c r="F9" s="64"/>
      <c r="G9" s="272"/>
      <c r="H9" s="340"/>
      <c r="I9" s="20" t="str">
        <f t="shared" ref="I9:I40" si="0">BM9&amp;CA9&amp;CO9</f>
        <v/>
      </c>
      <c r="J9" s="18" t="str">
        <f t="shared" ref="J9:J40" si="1">BN9&amp;CB9</f>
        <v/>
      </c>
      <c r="K9" s="18" t="str">
        <f>IF(BH9="1",COUNTIF(BH$9:BH9,"1"),"")</f>
        <v/>
      </c>
      <c r="L9" s="18" t="str">
        <f t="shared" ref="L9:L40" si="2">BP9&amp;CD9&amp;CR9</f>
        <v>前　</v>
      </c>
      <c r="M9" s="18" t="str">
        <f t="shared" ref="M9:M40" si="3">BQ9&amp;CE9&amp;CS9</f>
        <v>半</v>
      </c>
      <c r="N9" s="18" t="str">
        <f>IF(BI9="1",COUNTIF(BI$9:BI9,"1"),"")</f>
        <v/>
      </c>
      <c r="O9" s="18" t="str">
        <f t="shared" ref="O9:O40" si="4">BS9&amp;CG9</f>
        <v/>
      </c>
      <c r="P9" s="21" t="str">
        <f t="shared" ref="P9:P40" si="5">BT9&amp;CH9&amp;CV9</f>
        <v/>
      </c>
      <c r="Q9" s="2"/>
      <c r="R9" s="12">
        <f ca="1">IF(namelist!B16="","",namelist!B16)</f>
        <v>1</v>
      </c>
      <c r="S9" s="41">
        <f ca="1">IF(R9="","",COUNTIF(AH:AJ,R9))</f>
        <v>7</v>
      </c>
      <c r="T9" s="41">
        <f t="shared" ref="T9:T24" ca="1" si="6">IF(R9="","",COUNTIF(AV:AV,R9))</f>
        <v>0</v>
      </c>
      <c r="U9" s="41">
        <f t="shared" ref="U9:U24" ca="1" si="7">IF(R9="","",COUNTIF(AW:AW,R9))</f>
        <v>1</v>
      </c>
      <c r="V9" s="41">
        <f t="shared" ref="V9:V24" ca="1" si="8">IF(R9="","",COUNTIF(AX:AX,R9))</f>
        <v>0</v>
      </c>
      <c r="W9" s="41">
        <f t="shared" ref="W9:W24" ca="1" si="9">IF(R9="","",COUNTIF(AY:AY,R9))</f>
        <v>0</v>
      </c>
      <c r="X9" s="15">
        <f>COUNTIF(AK:AL,X8)</f>
        <v>5</v>
      </c>
      <c r="Y9" s="12">
        <f ca="1">IF(namelist!F16="","",namelist!F16)</f>
        <v>1</v>
      </c>
      <c r="Z9" s="41">
        <f ca="1">IF(Y9="","",COUNTIF(AO:AQ,Y9))</f>
        <v>5</v>
      </c>
      <c r="AA9" s="41">
        <f t="shared" ref="AA9:AA24" ca="1" si="10">IF(Y9="","",COUNTIF(BA:BA,Y9))</f>
        <v>1</v>
      </c>
      <c r="AB9" s="41">
        <f t="shared" ref="AB9:AB24" ca="1" si="11">IF(Y9="","",COUNTIF(BB:BB,Y9))</f>
        <v>0</v>
      </c>
      <c r="AC9" s="41">
        <f t="shared" ref="AC9:AC24" ca="1" si="12">IF(Y9="","",COUNTIF(BC:BC,Y9))</f>
        <v>0</v>
      </c>
      <c r="AD9" s="41">
        <f t="shared" ref="AD9:AD24" ca="1" si="13">IF(Y9="","",COUNTIF(BD:BD,Y9))</f>
        <v>0</v>
      </c>
      <c r="AE9" s="15">
        <f>COUNTIF(AR:AS,AE8)</f>
        <v>8</v>
      </c>
      <c r="AF9" s="2"/>
      <c r="AG9" s="2"/>
      <c r="AH9" s="2" t="str">
        <f>IF(BO9="1",BM9,"")</f>
        <v/>
      </c>
      <c r="AI9" s="2" t="str">
        <f>IF(CC9="1",CA9,"")</f>
        <v/>
      </c>
      <c r="AJ9" s="2" t="str">
        <f>IF(CQ9=1,CO9,"")</f>
        <v/>
      </c>
      <c r="AK9" s="2" t="str">
        <f>IF($BN9="○",$BN9,"")</f>
        <v/>
      </c>
      <c r="AL9" s="2" t="str">
        <f>IF($CB9="○",$CB9,"")</f>
        <v/>
      </c>
      <c r="AM9" s="2" t="str">
        <f>IF($BN9="×",$BN9,"")</f>
        <v/>
      </c>
      <c r="AN9" s="2" t="str">
        <f>IF($CB9="×",$CB9,"")</f>
        <v/>
      </c>
      <c r="AO9" s="2" t="str">
        <f>IF(BR9="1",BT9,"")</f>
        <v/>
      </c>
      <c r="AP9" s="2" t="str">
        <f>IF(CF9="1",CH9,"")</f>
        <v/>
      </c>
      <c r="AQ9" s="2" t="str">
        <f>IF(CT9=1,CV9,"")</f>
        <v/>
      </c>
      <c r="AR9" s="2" t="str">
        <f>IF($BS9="○",$BS9,"")</f>
        <v/>
      </c>
      <c r="AS9" s="2" t="str">
        <f>IF($CG9="○",$CG9,"")</f>
        <v/>
      </c>
      <c r="AT9" s="2" t="str">
        <f>IF($BS9="×",$BS9,"")</f>
        <v/>
      </c>
      <c r="AU9" s="2" t="str">
        <f>IF($CG9="×",$CG9,"")</f>
        <v/>
      </c>
      <c r="AV9" s="2" t="str">
        <f>UPPER(IF(BN9="W",BM9,IF(CB9="W",CA9," ")))</f>
        <v xml:space="preserve"> </v>
      </c>
      <c r="AW9" s="2" t="str">
        <f t="shared" ref="AW9:AW56" si="14">UPPER(IF(BN9="S",BM9,IF(CB9="S",CA9," ")))</f>
        <v xml:space="preserve"> </v>
      </c>
      <c r="AX9" s="2" t="str">
        <f t="shared" ref="AX9:AX56" si="15">UPPER(IF(BN9="D",BM9,IF(CB9="D",CA9," ")))</f>
        <v xml:space="preserve"> </v>
      </c>
      <c r="AY9" s="2" t="str">
        <f t="shared" ref="AY9:AY56" si="16">UPPER(IF(BN9="DR",BM9,IF(CB9="DR",CA9," ")))</f>
        <v xml:space="preserve"> </v>
      </c>
      <c r="AZ9" s="2"/>
      <c r="BA9" s="2" t="str">
        <f>UPPER(IF(BS9="W",BT9,IF(CG9="W",CH9,"")))</f>
        <v/>
      </c>
      <c r="BB9" s="2" t="str">
        <f>UPPER(IF(BS9="S",BT9,IF(CG9="S",CH9,"")))</f>
        <v/>
      </c>
      <c r="BC9" s="2" t="str">
        <f>UPPER(IF(BS9="D",BT9,IF(CG9="D",CH9,"")))</f>
        <v/>
      </c>
      <c r="BD9" s="2" t="str">
        <f>UPPER(IF(BS9="DR",BT9,IF(CG9="DR",CH9,"")))</f>
        <v/>
      </c>
      <c r="BE9" s="2"/>
      <c r="BG9" s="2"/>
      <c r="BH9" s="320" t="str">
        <f>BO9&amp;CC9&amp;CQ9</f>
        <v/>
      </c>
      <c r="BI9" s="16" t="str">
        <f>BR9&amp;CF9&amp;CT9</f>
        <v/>
      </c>
      <c r="BJ9" s="4" t="str">
        <f t="shared" ref="BJ9:BJ40" si="17">IF(B9=+$C$1,C9,"")</f>
        <v/>
      </c>
      <c r="BK9" s="7" t="str">
        <f t="shared" ref="BK9:BK40" si="18">IF(D9="7m得点","○",IF(D9="7m失敗","×",IF(D9="警告","W",IF(D9="退場","S",IF(D9="失格","D",IF(D9="失格報告書","DR",IF(D9="タイムアウト","T","")))))))</f>
        <v/>
      </c>
      <c r="BL9" s="7" t="str">
        <f t="shared" ref="BL9:BL40" si="19">IF(B9=+C$1,D9,"")</f>
        <v/>
      </c>
      <c r="BM9" s="8" t="str">
        <f>IF(BJ9=0,"",BJ9)</f>
        <v/>
      </c>
      <c r="BN9" s="8" t="str">
        <f t="shared" ref="BN9:BN40" si="20">IF(B9=+$C$1,BK9,"")</f>
        <v/>
      </c>
      <c r="BO9" s="8" t="str">
        <f>IF(BN9="○","1",IF(BL9="得点","1",""))</f>
        <v/>
      </c>
      <c r="BP9" s="8" t="str">
        <f t="shared" ref="BP9:BP40" si="21">IF(B9=+$C$1,MID($E9,1,2),IF(B9="period",MID($E9,1,2),""))</f>
        <v>前　</v>
      </c>
      <c r="BQ9" s="8" t="str">
        <f t="shared" ref="BQ9:BQ40" si="22">IF(B9=+$C$1,MID($E9,3,2),IF(B9="period",MID($E9,3,2),""))</f>
        <v>半</v>
      </c>
      <c r="BR9" s="8" t="str">
        <f t="shared" ref="BR9:BR40" si="23">IF(B9=+$K$1,"",IF(BX9="○","1",IF(BV9="1","1","")))</f>
        <v/>
      </c>
      <c r="BS9" s="8" t="str">
        <f>IF(BW9="1","",BW9)</f>
        <v/>
      </c>
      <c r="BT9" s="9" t="str">
        <f>IF(BU9=0,"",BU9)</f>
        <v/>
      </c>
      <c r="BU9" s="10" t="str">
        <f t="shared" ref="BU9:BU40" si="24">IF(B9=+$C$1,F9,"")</f>
        <v/>
      </c>
      <c r="BV9" s="7" t="str">
        <f t="shared" ref="BV9:BV40" si="25">IF(B9=+$C$1,BX9,"")</f>
        <v/>
      </c>
      <c r="BW9" s="7" t="str">
        <f t="shared" ref="BW9:BW40" si="26">IF(B9=+$C$1,BX9,"")</f>
        <v/>
      </c>
      <c r="BX9" s="5" t="str">
        <f t="shared" ref="BX9:BX40" si="27">IF(G9="7m得点","○",IF(G9="7m失敗","×",IF(G9="警告","W",IF(G9="退場","S",IF(G9="失格","D",IF(G9="失格報告書","DR",IF(G9="得点","1",IF(G9="タイムアウト","T",""))))))))</f>
        <v/>
      </c>
      <c r="BY9" s="3" t="str">
        <f t="shared" ref="BY9:BY40" si="28">IF(B9=+$K$1,CJ9,"")</f>
        <v/>
      </c>
      <c r="BZ9" s="5" t="str">
        <f t="shared" ref="BZ9:BZ40" si="29">IF(B9=+$K$1,F9,"")</f>
        <v/>
      </c>
      <c r="CA9" s="8" t="str">
        <f t="shared" ref="CA9:CA72" si="30">IF(BZ9=0,"",BZ9)</f>
        <v/>
      </c>
      <c r="CB9" s="8" t="str">
        <f>IF(BY9="","",IF(BY9="1","",BY9))</f>
        <v/>
      </c>
      <c r="CC9" s="8" t="str">
        <f t="shared" ref="CC9:CC40" si="31">IF(B9=+$C$1,"",IF(CJ9="○","1",IF(CJ9="1","1","")))</f>
        <v/>
      </c>
      <c r="CD9" s="8" t="str">
        <f t="shared" ref="CD9:CD40" si="32">IF(B9=+$K$1,MID($E9,1,2),"")</f>
        <v/>
      </c>
      <c r="CE9" s="8" t="str">
        <f t="shared" ref="CE9:CE40" si="33">IF(B9=+$K$1,MID($E9,3,2),"")</f>
        <v/>
      </c>
      <c r="CF9" s="8" t="str">
        <f>IF(CG9="○","1",IF(CK9="得点","1",""))</f>
        <v/>
      </c>
      <c r="CG9" s="8" t="str">
        <f t="shared" ref="CG9:CG40" si="34">IF(B9=+$K$1,BK9,"")</f>
        <v/>
      </c>
      <c r="CH9" s="8" t="str">
        <f t="shared" ref="CH9:CH40" si="35">IF(C9="","",IF(B9=+$K$1,C9,""))</f>
        <v/>
      </c>
      <c r="CI9" s="4"/>
      <c r="CJ9" s="4" t="str">
        <f t="shared" ref="CJ9:CJ72" si="36">IF(G9="7m得点","○",IF(G9="7m失敗","×",IF(G9="警告","W",IF(G9="退場","S",IF(G9="失格","D",IF(G9="失格報告書","DR",IF(G9="得点","1",IF(G9="タイムアウト","T",""))))))))</f>
        <v/>
      </c>
      <c r="CK9" s="5" t="str">
        <f t="shared" ref="CK9:CK40" si="37">IF(B9=+$K$1,D9,"")</f>
        <v/>
      </c>
      <c r="CL9" s="1" t="str">
        <f>MID(H9,1,1)</f>
        <v/>
      </c>
      <c r="CM9" s="337" t="str">
        <f>MID(H9,2,1)</f>
        <v/>
      </c>
      <c r="CN9" s="337" t="str">
        <f>MID(H9,3,1)</f>
        <v/>
      </c>
      <c r="CO9" s="8" t="str">
        <f>IF(CL9="1",CM9*10+CN9,"")</f>
        <v/>
      </c>
      <c r="CP9" s="8"/>
      <c r="CQ9" s="8" t="str">
        <f>IF(CO9="","",1)</f>
        <v/>
      </c>
      <c r="CR9" s="8" t="str">
        <f>IF(H9="","",MID(H9,4,2))</f>
        <v/>
      </c>
      <c r="CS9" s="8" t="str">
        <f>IF(H9="","",MID(H9,6,2))</f>
        <v/>
      </c>
      <c r="CT9" s="8" t="str">
        <f>IF(CV9="","",1)</f>
        <v/>
      </c>
      <c r="CU9" s="8"/>
      <c r="CV9" s="8" t="str">
        <f>IF(CL9="2",CM9*10+CN9,"")</f>
        <v/>
      </c>
    </row>
    <row r="10" spans="1:100" ht="17.25" customHeight="1" x14ac:dyDescent="0.15">
      <c r="A10" s="54">
        <v>2</v>
      </c>
      <c r="B10" s="336"/>
      <c r="C10" s="61"/>
      <c r="D10" s="272"/>
      <c r="E10" s="58"/>
      <c r="F10" s="64"/>
      <c r="G10" s="272"/>
      <c r="H10" s="340">
        <v>2020202</v>
      </c>
      <c r="I10" s="20" t="str">
        <f t="shared" si="0"/>
        <v/>
      </c>
      <c r="J10" s="18" t="str">
        <f t="shared" si="1"/>
        <v/>
      </c>
      <c r="K10" s="18" t="str">
        <f>IF(BH10="1",COUNTIF(BH$9:BH10,"1"),"")</f>
        <v/>
      </c>
      <c r="L10" s="18" t="str">
        <f t="shared" si="2"/>
        <v>02</v>
      </c>
      <c r="M10" s="18" t="str">
        <f t="shared" si="3"/>
        <v>02</v>
      </c>
      <c r="N10" s="18">
        <f>IF(BI10="1",COUNTIF(BI$9:BI10,"1"),"")</f>
        <v>1</v>
      </c>
      <c r="O10" s="18" t="str">
        <f t="shared" si="4"/>
        <v/>
      </c>
      <c r="P10" s="21" t="str">
        <f t="shared" si="5"/>
        <v>2</v>
      </c>
      <c r="Q10" s="1"/>
      <c r="R10" s="12">
        <f ca="1">IF(namelist!B17="","",namelist!B17)</f>
        <v>2</v>
      </c>
      <c r="S10" s="41">
        <f t="shared" ref="S10:S24" ca="1" si="38">IF(R10="","",COUNTIF(AH:AJ,R10))</f>
        <v>3</v>
      </c>
      <c r="T10" s="41">
        <f t="shared" ca="1" si="6"/>
        <v>0</v>
      </c>
      <c r="U10" s="41">
        <f t="shared" ca="1" si="7"/>
        <v>0</v>
      </c>
      <c r="V10" s="41">
        <f t="shared" ca="1" si="8"/>
        <v>0</v>
      </c>
      <c r="W10" s="41">
        <f t="shared" ca="1" si="9"/>
        <v>0</v>
      </c>
      <c r="X10" s="15" t="s">
        <v>91</v>
      </c>
      <c r="Y10" s="12">
        <f ca="1">IF(namelist!F17="","",namelist!F17)</f>
        <v>2</v>
      </c>
      <c r="Z10" s="41">
        <f t="shared" ref="Z10:Z24" ca="1" si="39">IF(Y10="","",COUNTIF(AO:AQ,Y10))</f>
        <v>4</v>
      </c>
      <c r="AA10" s="41">
        <f t="shared" ca="1" si="10"/>
        <v>0</v>
      </c>
      <c r="AB10" s="41">
        <f t="shared" ca="1" si="11"/>
        <v>0</v>
      </c>
      <c r="AC10" s="41">
        <f t="shared" ca="1" si="12"/>
        <v>0</v>
      </c>
      <c r="AD10" s="41">
        <f t="shared" ca="1" si="13"/>
        <v>1</v>
      </c>
      <c r="AE10" s="15" t="s">
        <v>91</v>
      </c>
      <c r="AH10" s="2" t="str">
        <f t="shared" ref="AH10:AH14" si="40">IF(BO10="1",BM10,"")</f>
        <v/>
      </c>
      <c r="AI10" s="2" t="str">
        <f t="shared" ref="AI10:AI14" si="41">IF(CC10="1",CA10,"")</f>
        <v/>
      </c>
      <c r="AJ10" s="2" t="str">
        <f>IF(CQ10=1,CO10,"")</f>
        <v/>
      </c>
      <c r="AK10" s="2" t="str">
        <f t="shared" ref="AK10:AK73" si="42">IF($BN10="○",$BN10,"")</f>
        <v/>
      </c>
      <c r="AL10" s="2" t="str">
        <f t="shared" ref="AL10:AL73" si="43">IF($CB10="○",$CB10,"")</f>
        <v/>
      </c>
      <c r="AM10" s="2" t="str">
        <f t="shared" ref="AM10:AM73" si="44">IF($BN10="×",$BN10,"")</f>
        <v/>
      </c>
      <c r="AN10" s="2" t="str">
        <f t="shared" ref="AN10:AN73" si="45">IF($CB10="×",$CB10,"")</f>
        <v/>
      </c>
      <c r="AO10" s="2" t="str">
        <f t="shared" ref="AO10:AO14" si="46">IF(BR10="1",BT10,"")</f>
        <v/>
      </c>
      <c r="AP10" s="2" t="str">
        <f t="shared" ref="AP10:AP14" si="47">IF(CF10="1",CH10,"")</f>
        <v/>
      </c>
      <c r="AQ10" s="2">
        <f>IF(CT10=1,CV10,"")</f>
        <v>2</v>
      </c>
      <c r="AR10" s="2" t="str">
        <f t="shared" ref="AR10:AR73" si="48">IF($BS10="○",$BS10,"")</f>
        <v/>
      </c>
      <c r="AS10" s="2" t="str">
        <f t="shared" ref="AS10:AS73" si="49">IF($CG10="○",$CG10,"")</f>
        <v/>
      </c>
      <c r="AT10" s="2" t="str">
        <f t="shared" ref="AT10:AT73" si="50">IF($BS10="×",$BS10,"")</f>
        <v/>
      </c>
      <c r="AU10" s="2" t="str">
        <f t="shared" ref="AU10:AU73" si="51">IF($CG10="×",$CG10,"")</f>
        <v/>
      </c>
      <c r="AV10" s="2" t="str">
        <f t="shared" ref="AV10:AV73" si="52">UPPER(IF(BN10="W",BM10,IF(CB10="W",CA10," ")))</f>
        <v xml:space="preserve"> </v>
      </c>
      <c r="AW10" s="2" t="str">
        <f t="shared" si="14"/>
        <v xml:space="preserve"> </v>
      </c>
      <c r="AX10" s="2" t="str">
        <f t="shared" si="15"/>
        <v xml:space="preserve"> </v>
      </c>
      <c r="AY10" s="2" t="str">
        <f t="shared" si="16"/>
        <v xml:space="preserve"> </v>
      </c>
      <c r="AZ10" s="2"/>
      <c r="BA10" s="2" t="str">
        <f t="shared" ref="BA10:BA73" si="53">UPPER(IF(BS10="W",BT10,IF(CG10="W",CH10,"")))</f>
        <v/>
      </c>
      <c r="BB10" s="2" t="str">
        <f t="shared" ref="BB10:BB73" si="54">UPPER(IF(BS10="S",BT10,IF(CG10="S",CH10,"")))</f>
        <v/>
      </c>
      <c r="BC10" s="2" t="str">
        <f t="shared" ref="BC10:BC73" si="55">UPPER(IF(BS10="D",BT10,IF(CG10="D",CH10,"")))</f>
        <v/>
      </c>
      <c r="BD10" s="2" t="str">
        <f t="shared" ref="BD10:BD73" si="56">UPPER(IF(BS10="DR",BT10,IF(CG10="DR",CH10,"")))</f>
        <v/>
      </c>
      <c r="BH10" s="14" t="str">
        <f>BO10&amp;CC10&amp;CQ10</f>
        <v/>
      </c>
      <c r="BI10" s="16" t="str">
        <f>BR10&amp;CF10&amp;CT10</f>
        <v>1</v>
      </c>
      <c r="BJ10" s="4" t="str">
        <f t="shared" si="17"/>
        <v/>
      </c>
      <c r="BK10" s="7" t="str">
        <f>IF(D10="7m得点","○",IF(D10="7m失敗","×",IF(D10="警告","W",IF(D10="退場","S",IF(D10="失格","D",IF(D10="失格報告書","DR",IF(D10="タイムアウト","T","")))))))</f>
        <v/>
      </c>
      <c r="BL10" s="7" t="str">
        <f t="shared" si="19"/>
        <v/>
      </c>
      <c r="BM10" s="8" t="str">
        <f t="shared" ref="BM10:BM73" si="57">IF(BJ10=0,"",BJ10)</f>
        <v/>
      </c>
      <c r="BN10" s="8" t="str">
        <f t="shared" si="20"/>
        <v/>
      </c>
      <c r="BO10" s="8" t="str">
        <f t="shared" ref="BO10:BO11" si="58">IF(BN10="○","1",IF(BL10="得点","1",""))</f>
        <v/>
      </c>
      <c r="BP10" s="8" t="str">
        <f t="shared" si="21"/>
        <v/>
      </c>
      <c r="BQ10" s="8" t="str">
        <f t="shared" si="22"/>
        <v/>
      </c>
      <c r="BR10" s="8" t="str">
        <f t="shared" si="23"/>
        <v/>
      </c>
      <c r="BS10" s="8" t="str">
        <f t="shared" ref="BS10:BS73" si="59">IF(BW10="1","",BW10)</f>
        <v/>
      </c>
      <c r="BT10" s="9" t="str">
        <f t="shared" ref="BT10:BT73" si="60">IF(BU10=0,"",BU10)</f>
        <v/>
      </c>
      <c r="BU10" s="10" t="str">
        <f t="shared" si="24"/>
        <v/>
      </c>
      <c r="BV10" s="7" t="str">
        <f t="shared" si="25"/>
        <v/>
      </c>
      <c r="BW10" s="7" t="str">
        <f t="shared" si="26"/>
        <v/>
      </c>
      <c r="BX10" s="5" t="str">
        <f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si="28"/>
        <v/>
      </c>
      <c r="BZ10" s="5" t="str">
        <f t="shared" si="29"/>
        <v/>
      </c>
      <c r="CA10" s="8" t="str">
        <f t="shared" si="30"/>
        <v/>
      </c>
      <c r="CB10" s="8" t="str">
        <f t="shared" ref="CB10:CB73" si="61">IF(BY10="","",IF(BY10="1","",BY10))</f>
        <v/>
      </c>
      <c r="CC10" s="8" t="str">
        <f t="shared" si="31"/>
        <v/>
      </c>
      <c r="CD10" s="8" t="str">
        <f t="shared" si="32"/>
        <v/>
      </c>
      <c r="CE10" s="8" t="str">
        <f t="shared" si="33"/>
        <v/>
      </c>
      <c r="CF10" s="8" t="str">
        <f t="shared" ref="CF10:CF73" si="62">IF(CG10="○","1",IF(CK10="得点","1",""))</f>
        <v/>
      </c>
      <c r="CG10" s="8" t="str">
        <f t="shared" si="34"/>
        <v/>
      </c>
      <c r="CH10" s="8" t="str">
        <f t="shared" si="35"/>
        <v/>
      </c>
      <c r="CI10" s="4"/>
      <c r="CJ10" s="4" t="str">
        <f t="shared" si="36"/>
        <v/>
      </c>
      <c r="CK10" s="5" t="str">
        <f t="shared" si="37"/>
        <v/>
      </c>
      <c r="CL10" s="1" t="str">
        <f>MID(H10,1,1)</f>
        <v>2</v>
      </c>
      <c r="CM10" s="337" t="str">
        <f>MID(H10,2,1)</f>
        <v>0</v>
      </c>
      <c r="CN10" s="337" t="str">
        <f>MID(H10,3,1)</f>
        <v>2</v>
      </c>
      <c r="CO10" s="8" t="str">
        <f>IF(CL10="1",CM10*10+CN10,"")</f>
        <v/>
      </c>
      <c r="CP10" s="8"/>
      <c r="CQ10" s="8" t="str">
        <f>IF(CO10="","",1)</f>
        <v/>
      </c>
      <c r="CR10" s="8" t="str">
        <f>IF(H10="","",MID(H10,4,2))</f>
        <v>02</v>
      </c>
      <c r="CS10" s="8" t="str">
        <f>IF(H10="","",MID(H10,6,2))</f>
        <v>02</v>
      </c>
      <c r="CT10" s="8">
        <f>IF(CV10="","",1)</f>
        <v>1</v>
      </c>
      <c r="CU10" s="8"/>
      <c r="CV10" s="8">
        <f>IF(CL10="2",CM10*10+CN10,"")</f>
        <v>2</v>
      </c>
    </row>
    <row r="11" spans="1:100" ht="17.25" customHeight="1" x14ac:dyDescent="0.15">
      <c r="A11" s="54">
        <v>3</v>
      </c>
      <c r="B11" s="275" t="str">
        <f>+K1</f>
        <v>下関中央工業</v>
      </c>
      <c r="C11" s="61">
        <v>5</v>
      </c>
      <c r="D11" s="272" t="s">
        <v>143</v>
      </c>
      <c r="E11" s="58" t="s">
        <v>144</v>
      </c>
      <c r="F11" s="64">
        <v>14</v>
      </c>
      <c r="G11" s="272" t="s">
        <v>145</v>
      </c>
      <c r="H11" s="340"/>
      <c r="I11" s="20" t="str">
        <f t="shared" si="0"/>
        <v>14</v>
      </c>
      <c r="J11" s="18" t="str">
        <f t="shared" si="1"/>
        <v>W</v>
      </c>
      <c r="K11" s="18" t="str">
        <f>IF(BH11="1",COUNTIF(BH$9:BH11,"1"),"")</f>
        <v/>
      </c>
      <c r="L11" s="18" t="str">
        <f t="shared" si="2"/>
        <v>02</v>
      </c>
      <c r="M11" s="18" t="str">
        <f t="shared" si="3"/>
        <v>50</v>
      </c>
      <c r="N11" s="18" t="str">
        <f>IF(BI11="1",COUNTIF(BI$9:BI11,"1"),"")</f>
        <v/>
      </c>
      <c r="O11" s="18" t="str">
        <f t="shared" si="4"/>
        <v>×</v>
      </c>
      <c r="P11" s="21" t="str">
        <f t="shared" si="5"/>
        <v>5</v>
      </c>
      <c r="Q11" s="1"/>
      <c r="R11" s="12">
        <f ca="1">IF(namelist!B18="","",namelist!B18)</f>
        <v>3</v>
      </c>
      <c r="S11" s="41">
        <f t="shared" ca="1" si="38"/>
        <v>5</v>
      </c>
      <c r="T11" s="41">
        <f t="shared" ca="1" si="6"/>
        <v>0</v>
      </c>
      <c r="U11" s="41">
        <f t="shared" ca="1" si="7"/>
        <v>0</v>
      </c>
      <c r="V11" s="41">
        <f t="shared" ca="1" si="8"/>
        <v>1</v>
      </c>
      <c r="W11" s="41">
        <f t="shared" ca="1" si="9"/>
        <v>0</v>
      </c>
      <c r="X11" s="15">
        <f>COUNTIF(AM:AN,X10)</f>
        <v>3</v>
      </c>
      <c r="Y11" s="12">
        <f ca="1">IF(namelist!F18="","",namelist!F18)</f>
        <v>3</v>
      </c>
      <c r="Z11" s="41">
        <f t="shared" ca="1" si="39"/>
        <v>1</v>
      </c>
      <c r="AA11" s="41">
        <f t="shared" ca="1" si="10"/>
        <v>0</v>
      </c>
      <c r="AB11" s="41">
        <f t="shared" ca="1" si="11"/>
        <v>2</v>
      </c>
      <c r="AC11" s="41">
        <f t="shared" ca="1" si="12"/>
        <v>0</v>
      </c>
      <c r="AD11" s="41">
        <f t="shared" ca="1" si="13"/>
        <v>0</v>
      </c>
      <c r="AE11" s="52">
        <f>COUNTIF(AT:AU,AE10)</f>
        <v>6</v>
      </c>
      <c r="AH11" s="2" t="str">
        <f t="shared" si="40"/>
        <v/>
      </c>
      <c r="AI11" s="2" t="str">
        <f t="shared" si="41"/>
        <v/>
      </c>
      <c r="AJ11" s="2" t="str">
        <f t="shared" ref="AJ11:AJ74" si="63">IF(CQ11=1,CO11,"")</f>
        <v/>
      </c>
      <c r="AK11" s="2" t="str">
        <f t="shared" si="42"/>
        <v/>
      </c>
      <c r="AL11" s="2" t="str">
        <f t="shared" si="43"/>
        <v/>
      </c>
      <c r="AM11" s="2" t="str">
        <f t="shared" si="44"/>
        <v/>
      </c>
      <c r="AN11" s="2" t="str">
        <f t="shared" si="45"/>
        <v/>
      </c>
      <c r="AO11" s="2" t="str">
        <f t="shared" si="46"/>
        <v/>
      </c>
      <c r="AP11" s="2" t="str">
        <f t="shared" si="47"/>
        <v/>
      </c>
      <c r="AQ11" s="2" t="str">
        <f t="shared" ref="AQ11:AQ74" si="64">IF(CT11=1,CV11,"")</f>
        <v/>
      </c>
      <c r="AR11" s="2" t="str">
        <f t="shared" si="48"/>
        <v/>
      </c>
      <c r="AS11" s="2" t="str">
        <f t="shared" si="49"/>
        <v/>
      </c>
      <c r="AT11" s="2" t="str">
        <f t="shared" si="50"/>
        <v/>
      </c>
      <c r="AU11" s="2" t="str">
        <f t="shared" si="51"/>
        <v>×</v>
      </c>
      <c r="AV11" s="2" t="str">
        <f t="shared" si="52"/>
        <v>14</v>
      </c>
      <c r="AW11" s="2" t="str">
        <f t="shared" si="14"/>
        <v xml:space="preserve"> </v>
      </c>
      <c r="AX11" s="2" t="str">
        <f t="shared" si="15"/>
        <v xml:space="preserve"> </v>
      </c>
      <c r="AY11" s="2" t="str">
        <f t="shared" si="16"/>
        <v xml:space="preserve"> </v>
      </c>
      <c r="AZ11" s="2"/>
      <c r="BA11" s="2" t="str">
        <f t="shared" si="53"/>
        <v/>
      </c>
      <c r="BB11" s="2" t="str">
        <f t="shared" si="54"/>
        <v/>
      </c>
      <c r="BC11" s="2" t="str">
        <f t="shared" si="55"/>
        <v/>
      </c>
      <c r="BD11" s="2" t="str">
        <f t="shared" si="56"/>
        <v/>
      </c>
      <c r="BH11" s="320" t="str">
        <f t="shared" ref="BH11:BH25" si="65">BO11&amp;CC11&amp;CQ11</f>
        <v/>
      </c>
      <c r="BI11" s="16" t="str">
        <f t="shared" ref="BI11:BI25" si="66">BR11&amp;CF11&amp;CT11</f>
        <v/>
      </c>
      <c r="BJ11" s="4" t="str">
        <f t="shared" si="17"/>
        <v/>
      </c>
      <c r="BK11" s="7" t="str">
        <f t="shared" si="18"/>
        <v>×</v>
      </c>
      <c r="BL11" s="7" t="str">
        <f t="shared" si="19"/>
        <v/>
      </c>
      <c r="BM11" s="8" t="str">
        <f t="shared" si="57"/>
        <v/>
      </c>
      <c r="BN11" s="8" t="str">
        <f t="shared" si="20"/>
        <v/>
      </c>
      <c r="BO11" s="8" t="str">
        <f t="shared" si="58"/>
        <v/>
      </c>
      <c r="BP11" s="8" t="str">
        <f t="shared" si="21"/>
        <v/>
      </c>
      <c r="BQ11" s="8" t="str">
        <f t="shared" si="22"/>
        <v/>
      </c>
      <c r="BR11" s="8" t="str">
        <f t="shared" si="23"/>
        <v/>
      </c>
      <c r="BS11" s="8" t="str">
        <f t="shared" si="59"/>
        <v/>
      </c>
      <c r="BT11" s="9" t="str">
        <f t="shared" si="60"/>
        <v/>
      </c>
      <c r="BU11" s="10" t="str">
        <f t="shared" si="24"/>
        <v/>
      </c>
      <c r="BV11" s="7" t="str">
        <f t="shared" si="25"/>
        <v/>
      </c>
      <c r="BW11" s="7" t="str">
        <f t="shared" si="26"/>
        <v/>
      </c>
      <c r="BX11" s="5" t="str">
        <f t="shared" si="27"/>
        <v>W</v>
      </c>
      <c r="BY11" s="3" t="str">
        <f t="shared" si="28"/>
        <v>W</v>
      </c>
      <c r="BZ11" s="5">
        <f t="shared" si="29"/>
        <v>14</v>
      </c>
      <c r="CA11" s="8">
        <f t="shared" si="30"/>
        <v>14</v>
      </c>
      <c r="CB11" s="8" t="str">
        <f t="shared" si="61"/>
        <v>W</v>
      </c>
      <c r="CC11" s="8" t="str">
        <f t="shared" si="31"/>
        <v/>
      </c>
      <c r="CD11" s="8" t="str">
        <f t="shared" si="32"/>
        <v>02</v>
      </c>
      <c r="CE11" s="8" t="str">
        <f t="shared" si="33"/>
        <v>50</v>
      </c>
      <c r="CF11" s="8" t="str">
        <f t="shared" si="62"/>
        <v/>
      </c>
      <c r="CG11" s="8" t="str">
        <f t="shared" si="34"/>
        <v>×</v>
      </c>
      <c r="CH11" s="8">
        <f t="shared" si="35"/>
        <v>5</v>
      </c>
      <c r="CI11" s="4"/>
      <c r="CJ11" s="4" t="str">
        <f t="shared" si="36"/>
        <v>W</v>
      </c>
      <c r="CK11" s="5" t="str">
        <f t="shared" si="37"/>
        <v>7m失敗</v>
      </c>
      <c r="CL11" s="1" t="str">
        <f t="shared" ref="CL11:CL74" si="67">MID(H11,1,1)</f>
        <v/>
      </c>
      <c r="CM11" s="337" t="str">
        <f t="shared" ref="CM11:CM74" si="68">MID(H11,2,1)</f>
        <v/>
      </c>
      <c r="CN11" s="337" t="str">
        <f t="shared" ref="CN11:CN74" si="69">MID(H11,3,1)</f>
        <v/>
      </c>
      <c r="CO11" s="8" t="str">
        <f t="shared" ref="CO11:CO74" si="70">IF(CL11="1",CM11*10+CN11,"")</f>
        <v/>
      </c>
      <c r="CP11" s="8"/>
      <c r="CQ11" s="8" t="str">
        <f t="shared" ref="CQ11:CQ74" si="71">IF(CO11="","",1)</f>
        <v/>
      </c>
      <c r="CR11" s="8" t="str">
        <f t="shared" ref="CR11:CR74" si="72">IF(H11="","",MID(H11,4,2))</f>
        <v/>
      </c>
      <c r="CS11" s="8" t="str">
        <f t="shared" ref="CS11:CS74" si="73">IF(H11="","",MID(H11,6,2))</f>
        <v/>
      </c>
      <c r="CT11" s="8" t="str">
        <f t="shared" ref="CT11:CT74" si="74">IF(CV11="","",1)</f>
        <v/>
      </c>
      <c r="CU11" s="8"/>
      <c r="CV11" s="8" t="str">
        <f t="shared" ref="CV11:CV74" si="75">IF(CL11="2",CM11*10+CN11,"")</f>
        <v/>
      </c>
    </row>
    <row r="12" spans="1:100" ht="17.25" customHeight="1" x14ac:dyDescent="0.15">
      <c r="A12" s="54">
        <v>4</v>
      </c>
      <c r="B12" s="275" t="str">
        <f>+C1</f>
        <v>岩国商業</v>
      </c>
      <c r="C12" s="61"/>
      <c r="D12" s="272"/>
      <c r="E12" s="58"/>
      <c r="F12" s="64">
        <v>1</v>
      </c>
      <c r="G12" s="272" t="s">
        <v>145</v>
      </c>
      <c r="H12" s="340">
        <v>1140344</v>
      </c>
      <c r="I12" s="20" t="str">
        <f t="shared" si="0"/>
        <v>14</v>
      </c>
      <c r="J12" s="18" t="str">
        <f t="shared" si="1"/>
        <v/>
      </c>
      <c r="K12" s="18">
        <f>IF(BH12="1",COUNTIF(BH$9:BH12,"1"),"")</f>
        <v>1</v>
      </c>
      <c r="L12" s="18" t="str">
        <f t="shared" si="2"/>
        <v>03</v>
      </c>
      <c r="M12" s="18" t="str">
        <f t="shared" si="3"/>
        <v>44</v>
      </c>
      <c r="N12" s="18" t="str">
        <f>IF(BI12="1",COUNTIF(BI$9:BI12,"1"),"")</f>
        <v/>
      </c>
      <c r="O12" s="18" t="str">
        <f t="shared" si="4"/>
        <v>W</v>
      </c>
      <c r="P12" s="21" t="str">
        <f t="shared" si="5"/>
        <v>1</v>
      </c>
      <c r="Q12" s="1"/>
      <c r="R12" s="12">
        <f ca="1">IF(namelist!B19="","",namelist!B19)</f>
        <v>4</v>
      </c>
      <c r="S12" s="41">
        <f t="shared" ca="1" si="38"/>
        <v>2</v>
      </c>
      <c r="T12" s="41">
        <f t="shared" ca="1" si="6"/>
        <v>0</v>
      </c>
      <c r="U12" s="41">
        <f t="shared" ca="1" si="7"/>
        <v>0</v>
      </c>
      <c r="V12" s="41">
        <f t="shared" ca="1" si="8"/>
        <v>0</v>
      </c>
      <c r="W12" s="41">
        <f t="shared" ca="1" si="9"/>
        <v>0</v>
      </c>
      <c r="X12" s="15">
        <f>X9+X11</f>
        <v>8</v>
      </c>
      <c r="Y12" s="12">
        <f ca="1">IF(namelist!F19="","",namelist!F19)</f>
        <v>4</v>
      </c>
      <c r="Z12" s="41">
        <f t="shared" ca="1" si="39"/>
        <v>0</v>
      </c>
      <c r="AA12" s="41">
        <f t="shared" ca="1" si="10"/>
        <v>0</v>
      </c>
      <c r="AB12" s="41">
        <f t="shared" ca="1" si="11"/>
        <v>0</v>
      </c>
      <c r="AC12" s="41">
        <f t="shared" ca="1" si="12"/>
        <v>0</v>
      </c>
      <c r="AD12" s="41">
        <f t="shared" ca="1" si="13"/>
        <v>0</v>
      </c>
      <c r="AE12" s="15">
        <f>AE9+AE11</f>
        <v>14</v>
      </c>
      <c r="AH12" s="2" t="str">
        <f t="shared" si="40"/>
        <v/>
      </c>
      <c r="AI12" s="2" t="str">
        <f t="shared" si="41"/>
        <v/>
      </c>
      <c r="AJ12" s="2">
        <f t="shared" si="63"/>
        <v>14</v>
      </c>
      <c r="AK12" s="2" t="str">
        <f t="shared" si="42"/>
        <v/>
      </c>
      <c r="AL12" s="2" t="str">
        <f t="shared" si="43"/>
        <v/>
      </c>
      <c r="AM12" s="2" t="str">
        <f t="shared" si="44"/>
        <v/>
      </c>
      <c r="AN12" s="2" t="str">
        <f t="shared" si="45"/>
        <v/>
      </c>
      <c r="AO12" s="2" t="str">
        <f t="shared" si="46"/>
        <v/>
      </c>
      <c r="AP12" s="2" t="str">
        <f t="shared" si="47"/>
        <v/>
      </c>
      <c r="AQ12" s="2" t="str">
        <f t="shared" si="64"/>
        <v/>
      </c>
      <c r="AR12" s="2" t="str">
        <f t="shared" si="48"/>
        <v/>
      </c>
      <c r="AS12" s="2" t="str">
        <f t="shared" si="49"/>
        <v/>
      </c>
      <c r="AT12" s="2" t="str">
        <f t="shared" si="50"/>
        <v/>
      </c>
      <c r="AU12" s="2" t="str">
        <f t="shared" si="51"/>
        <v/>
      </c>
      <c r="AV12" s="2" t="str">
        <f t="shared" si="52"/>
        <v xml:space="preserve"> </v>
      </c>
      <c r="AW12" s="2" t="str">
        <f t="shared" si="14"/>
        <v xml:space="preserve"> </v>
      </c>
      <c r="AX12" s="2" t="str">
        <f t="shared" si="15"/>
        <v xml:space="preserve"> </v>
      </c>
      <c r="AY12" s="2" t="str">
        <f t="shared" si="16"/>
        <v xml:space="preserve"> </v>
      </c>
      <c r="AZ12" s="2"/>
      <c r="BA12" s="2" t="str">
        <f t="shared" si="53"/>
        <v>1</v>
      </c>
      <c r="BB12" s="2" t="str">
        <f t="shared" si="54"/>
        <v/>
      </c>
      <c r="BC12" s="2" t="str">
        <f t="shared" si="55"/>
        <v/>
      </c>
      <c r="BD12" s="2" t="str">
        <f t="shared" si="56"/>
        <v/>
      </c>
      <c r="BH12" s="320" t="str">
        <f t="shared" si="65"/>
        <v>1</v>
      </c>
      <c r="BI12" s="16" t="str">
        <f t="shared" si="66"/>
        <v/>
      </c>
      <c r="BJ12" s="4">
        <f t="shared" si="17"/>
        <v>0</v>
      </c>
      <c r="BK12" s="7" t="str">
        <f t="shared" si="18"/>
        <v/>
      </c>
      <c r="BL12" s="7">
        <f t="shared" si="19"/>
        <v>0</v>
      </c>
      <c r="BM12" s="8" t="str">
        <f t="shared" si="57"/>
        <v/>
      </c>
      <c r="BN12" s="8" t="str">
        <f t="shared" si="20"/>
        <v/>
      </c>
      <c r="BO12" s="8" t="str">
        <f t="shared" ref="BO12:BO73" si="76">IF(BN12="○","1",IF(BL12="得点","1",""))</f>
        <v/>
      </c>
      <c r="BP12" s="8" t="str">
        <f t="shared" si="21"/>
        <v/>
      </c>
      <c r="BQ12" s="8" t="str">
        <f t="shared" si="22"/>
        <v/>
      </c>
      <c r="BR12" s="8" t="str">
        <f t="shared" si="23"/>
        <v/>
      </c>
      <c r="BS12" s="8" t="str">
        <f t="shared" si="59"/>
        <v>W</v>
      </c>
      <c r="BT12" s="9">
        <f t="shared" si="60"/>
        <v>1</v>
      </c>
      <c r="BU12" s="10">
        <f t="shared" si="24"/>
        <v>1</v>
      </c>
      <c r="BV12" s="7" t="str">
        <f t="shared" si="25"/>
        <v>W</v>
      </c>
      <c r="BW12" s="7" t="str">
        <f t="shared" si="26"/>
        <v>W</v>
      </c>
      <c r="BX12" s="5" t="str">
        <f t="shared" si="27"/>
        <v>W</v>
      </c>
      <c r="BY12" s="3" t="str">
        <f t="shared" si="28"/>
        <v/>
      </c>
      <c r="BZ12" s="5" t="str">
        <f t="shared" si="29"/>
        <v/>
      </c>
      <c r="CA12" s="8" t="str">
        <f t="shared" si="30"/>
        <v/>
      </c>
      <c r="CB12" s="8" t="str">
        <f t="shared" si="61"/>
        <v/>
      </c>
      <c r="CC12" s="8" t="str">
        <f t="shared" si="31"/>
        <v/>
      </c>
      <c r="CD12" s="8" t="str">
        <f t="shared" si="32"/>
        <v/>
      </c>
      <c r="CE12" s="8" t="str">
        <f t="shared" si="33"/>
        <v/>
      </c>
      <c r="CF12" s="8" t="str">
        <f t="shared" si="62"/>
        <v/>
      </c>
      <c r="CG12" s="8" t="str">
        <f t="shared" si="34"/>
        <v/>
      </c>
      <c r="CH12" s="8" t="str">
        <f t="shared" si="35"/>
        <v/>
      </c>
      <c r="CI12" s="4"/>
      <c r="CJ12" s="4" t="str">
        <f>IF(G12="7m得点","○",IF(G12="7m失敗","×",IF(G12="警告","W",IF(G12="退場","S",IF(G12="失格","D",IF(G12="失格報告書","DR",IF(G12="得点","1",IF(G12="タイムアウト","T",""))))))))</f>
        <v>W</v>
      </c>
      <c r="CK12" s="5" t="str">
        <f t="shared" si="37"/>
        <v/>
      </c>
      <c r="CL12" s="1" t="str">
        <f t="shared" si="67"/>
        <v>1</v>
      </c>
      <c r="CM12" s="337" t="str">
        <f t="shared" si="68"/>
        <v>1</v>
      </c>
      <c r="CN12" s="337" t="str">
        <f t="shared" si="69"/>
        <v>4</v>
      </c>
      <c r="CO12" s="8">
        <f t="shared" si="70"/>
        <v>14</v>
      </c>
      <c r="CP12" s="8"/>
      <c r="CQ12" s="8">
        <f t="shared" si="71"/>
        <v>1</v>
      </c>
      <c r="CR12" s="8" t="str">
        <f t="shared" si="72"/>
        <v>03</v>
      </c>
      <c r="CS12" s="8" t="str">
        <f t="shared" si="73"/>
        <v>44</v>
      </c>
      <c r="CT12" s="8" t="str">
        <f t="shared" si="74"/>
        <v/>
      </c>
      <c r="CU12" s="8"/>
      <c r="CV12" s="8" t="str">
        <f t="shared" si="75"/>
        <v/>
      </c>
    </row>
    <row r="13" spans="1:100" ht="17.25" customHeight="1" x14ac:dyDescent="0.15">
      <c r="A13" s="54">
        <v>5</v>
      </c>
      <c r="B13" s="275" t="str">
        <f>+C1</f>
        <v>岩国商業</v>
      </c>
      <c r="C13" s="61">
        <v>5</v>
      </c>
      <c r="D13" s="272" t="s">
        <v>141</v>
      </c>
      <c r="E13" s="58" t="s">
        <v>146</v>
      </c>
      <c r="F13" s="64"/>
      <c r="G13" s="272"/>
      <c r="H13" s="340"/>
      <c r="I13" s="20" t="str">
        <f t="shared" si="0"/>
        <v>5</v>
      </c>
      <c r="J13" s="18" t="str">
        <f t="shared" si="1"/>
        <v/>
      </c>
      <c r="K13" s="18">
        <f>IF(BH13="1",COUNTIF(BH$9:BH13,"1"),"")</f>
        <v>2</v>
      </c>
      <c r="L13" s="18" t="str">
        <f t="shared" si="2"/>
        <v>04</v>
      </c>
      <c r="M13" s="18" t="str">
        <f t="shared" si="3"/>
        <v>37</v>
      </c>
      <c r="N13" s="18" t="str">
        <f>IF(BI13="1",COUNTIF(BI$9:BI13,"1"),"")</f>
        <v/>
      </c>
      <c r="O13" s="18" t="str">
        <f t="shared" si="4"/>
        <v/>
      </c>
      <c r="P13" s="21" t="str">
        <f t="shared" si="5"/>
        <v/>
      </c>
      <c r="Q13" s="1"/>
      <c r="R13" s="12">
        <f ca="1">IF(namelist!B20="","",namelist!B20)</f>
        <v>5</v>
      </c>
      <c r="S13" s="41">
        <f t="shared" ca="1" si="38"/>
        <v>2</v>
      </c>
      <c r="T13" s="41">
        <f t="shared" ca="1" si="6"/>
        <v>0</v>
      </c>
      <c r="U13" s="41">
        <f t="shared" ca="1" si="7"/>
        <v>2</v>
      </c>
      <c r="V13" s="41">
        <f t="shared" ca="1" si="8"/>
        <v>0</v>
      </c>
      <c r="W13" s="41">
        <f t="shared" ca="1" si="9"/>
        <v>0</v>
      </c>
      <c r="X13" s="15"/>
      <c r="Y13" s="12">
        <f ca="1">IF(namelist!F20="","",namelist!F20)</f>
        <v>5</v>
      </c>
      <c r="Z13" s="41">
        <f t="shared" ca="1" si="39"/>
        <v>5</v>
      </c>
      <c r="AA13" s="41">
        <f t="shared" ca="1" si="10"/>
        <v>0</v>
      </c>
      <c r="AB13" s="41">
        <f t="shared" ca="1" si="11"/>
        <v>1</v>
      </c>
      <c r="AC13" s="41">
        <f t="shared" ca="1" si="12"/>
        <v>0</v>
      </c>
      <c r="AD13" s="41">
        <f t="shared" ca="1" si="13"/>
        <v>0</v>
      </c>
      <c r="AE13" s="53"/>
      <c r="AH13" s="2">
        <f t="shared" si="40"/>
        <v>5</v>
      </c>
      <c r="AI13" s="2" t="str">
        <f t="shared" si="41"/>
        <v/>
      </c>
      <c r="AJ13" s="2" t="str">
        <f t="shared" si="63"/>
        <v/>
      </c>
      <c r="AK13" s="2" t="str">
        <f t="shared" si="42"/>
        <v/>
      </c>
      <c r="AL13" s="2" t="str">
        <f t="shared" si="43"/>
        <v/>
      </c>
      <c r="AM13" s="2" t="str">
        <f t="shared" si="44"/>
        <v/>
      </c>
      <c r="AN13" s="2" t="str">
        <f t="shared" si="45"/>
        <v/>
      </c>
      <c r="AO13" s="2" t="str">
        <f t="shared" si="46"/>
        <v/>
      </c>
      <c r="AP13" s="2" t="str">
        <f t="shared" si="47"/>
        <v/>
      </c>
      <c r="AQ13" s="2" t="str">
        <f t="shared" si="64"/>
        <v/>
      </c>
      <c r="AR13" s="2" t="str">
        <f t="shared" si="48"/>
        <v/>
      </c>
      <c r="AS13" s="2" t="str">
        <f t="shared" si="49"/>
        <v/>
      </c>
      <c r="AT13" s="2" t="str">
        <f t="shared" si="50"/>
        <v/>
      </c>
      <c r="AU13" s="2" t="str">
        <f t="shared" si="51"/>
        <v/>
      </c>
      <c r="AV13" s="2" t="str">
        <f t="shared" si="52"/>
        <v xml:space="preserve"> </v>
      </c>
      <c r="AW13" s="2" t="str">
        <f t="shared" si="14"/>
        <v xml:space="preserve"> </v>
      </c>
      <c r="AX13" s="2" t="str">
        <f t="shared" si="15"/>
        <v xml:space="preserve"> </v>
      </c>
      <c r="AY13" s="2" t="str">
        <f t="shared" si="16"/>
        <v xml:space="preserve"> </v>
      </c>
      <c r="AZ13" s="2"/>
      <c r="BA13" s="2" t="str">
        <f t="shared" si="53"/>
        <v/>
      </c>
      <c r="BB13" s="2" t="str">
        <f t="shared" si="54"/>
        <v/>
      </c>
      <c r="BC13" s="2" t="str">
        <f t="shared" si="55"/>
        <v/>
      </c>
      <c r="BD13" s="2" t="str">
        <f t="shared" si="56"/>
        <v/>
      </c>
      <c r="BH13" s="320" t="str">
        <f t="shared" si="65"/>
        <v>1</v>
      </c>
      <c r="BI13" s="16" t="str">
        <f t="shared" si="66"/>
        <v/>
      </c>
      <c r="BJ13" s="4">
        <f t="shared" si="17"/>
        <v>5</v>
      </c>
      <c r="BK13" s="7" t="str">
        <f t="shared" si="18"/>
        <v/>
      </c>
      <c r="BL13" s="7" t="str">
        <f t="shared" si="19"/>
        <v>得点</v>
      </c>
      <c r="BM13" s="8">
        <f t="shared" si="57"/>
        <v>5</v>
      </c>
      <c r="BN13" s="8" t="str">
        <f t="shared" si="20"/>
        <v/>
      </c>
      <c r="BO13" s="8" t="str">
        <f t="shared" si="76"/>
        <v>1</v>
      </c>
      <c r="BP13" s="8" t="str">
        <f t="shared" si="21"/>
        <v>04</v>
      </c>
      <c r="BQ13" s="8" t="str">
        <f t="shared" si="22"/>
        <v>37</v>
      </c>
      <c r="BR13" s="8" t="str">
        <f t="shared" si="23"/>
        <v/>
      </c>
      <c r="BS13" s="8" t="str">
        <f t="shared" si="59"/>
        <v/>
      </c>
      <c r="BT13" s="9" t="str">
        <f t="shared" si="60"/>
        <v/>
      </c>
      <c r="BU13" s="10">
        <f t="shared" si="24"/>
        <v>0</v>
      </c>
      <c r="BV13" s="7" t="str">
        <f t="shared" si="25"/>
        <v/>
      </c>
      <c r="BW13" s="7" t="str">
        <f t="shared" si="26"/>
        <v/>
      </c>
      <c r="BX13" s="5" t="str">
        <f t="shared" si="27"/>
        <v/>
      </c>
      <c r="BY13" s="3" t="str">
        <f t="shared" si="28"/>
        <v/>
      </c>
      <c r="BZ13" s="5" t="str">
        <f t="shared" si="29"/>
        <v/>
      </c>
      <c r="CA13" s="8" t="str">
        <f t="shared" si="30"/>
        <v/>
      </c>
      <c r="CB13" s="8" t="str">
        <f t="shared" si="61"/>
        <v/>
      </c>
      <c r="CC13" s="8" t="str">
        <f t="shared" si="31"/>
        <v/>
      </c>
      <c r="CD13" s="8" t="str">
        <f t="shared" si="32"/>
        <v/>
      </c>
      <c r="CE13" s="8" t="str">
        <f t="shared" si="33"/>
        <v/>
      </c>
      <c r="CF13" s="8" t="str">
        <f t="shared" si="62"/>
        <v/>
      </c>
      <c r="CG13" s="8" t="str">
        <f t="shared" si="34"/>
        <v/>
      </c>
      <c r="CH13" s="8" t="str">
        <f t="shared" si="35"/>
        <v/>
      </c>
      <c r="CI13" s="4"/>
      <c r="CJ13" s="4" t="str">
        <f t="shared" si="36"/>
        <v/>
      </c>
      <c r="CK13" s="5" t="str">
        <f t="shared" si="37"/>
        <v/>
      </c>
      <c r="CL13" s="1" t="str">
        <f t="shared" si="67"/>
        <v/>
      </c>
      <c r="CM13" s="337" t="str">
        <f t="shared" si="68"/>
        <v/>
      </c>
      <c r="CN13" s="337" t="str">
        <f t="shared" si="69"/>
        <v/>
      </c>
      <c r="CO13" s="8" t="str">
        <f t="shared" si="70"/>
        <v/>
      </c>
      <c r="CP13" s="8"/>
      <c r="CQ13" s="8" t="str">
        <f t="shared" si="71"/>
        <v/>
      </c>
      <c r="CR13" s="8" t="str">
        <f t="shared" si="72"/>
        <v/>
      </c>
      <c r="CS13" s="8" t="str">
        <f t="shared" si="73"/>
        <v/>
      </c>
      <c r="CT13" s="8" t="str">
        <f t="shared" si="74"/>
        <v/>
      </c>
      <c r="CU13" s="8"/>
      <c r="CV13" s="8" t="str">
        <f t="shared" si="75"/>
        <v/>
      </c>
    </row>
    <row r="14" spans="1:100" ht="17.25" customHeight="1" x14ac:dyDescent="0.15">
      <c r="A14" s="54">
        <v>6</v>
      </c>
      <c r="B14" s="275" t="str">
        <f>+K1</f>
        <v>下関中央工業</v>
      </c>
      <c r="C14" s="61">
        <v>13</v>
      </c>
      <c r="D14" s="272" t="s">
        <v>145</v>
      </c>
      <c r="E14" s="58" t="s">
        <v>147</v>
      </c>
      <c r="F14" s="64"/>
      <c r="G14" s="272"/>
      <c r="H14" s="340"/>
      <c r="I14" s="20" t="str">
        <f t="shared" si="0"/>
        <v/>
      </c>
      <c r="J14" s="18" t="str">
        <f t="shared" si="1"/>
        <v/>
      </c>
      <c r="K14" s="18" t="str">
        <f>IF(BH14="1",COUNTIF(BH$9:BH14,"1"),"")</f>
        <v/>
      </c>
      <c r="L14" s="18" t="str">
        <f t="shared" si="2"/>
        <v>05</v>
      </c>
      <c r="M14" s="18" t="str">
        <f t="shared" si="3"/>
        <v>30</v>
      </c>
      <c r="N14" s="18" t="str">
        <f>IF(BI14="1",COUNTIF(BI$9:BI14,"1"),"")</f>
        <v/>
      </c>
      <c r="O14" s="18" t="str">
        <f t="shared" si="4"/>
        <v>W</v>
      </c>
      <c r="P14" s="21" t="str">
        <f t="shared" si="5"/>
        <v>13</v>
      </c>
      <c r="Q14" s="1"/>
      <c r="R14" s="12">
        <f ca="1">IF(namelist!B21="","",namelist!B21)</f>
        <v>6</v>
      </c>
      <c r="S14" s="41">
        <f t="shared" ca="1" si="38"/>
        <v>1</v>
      </c>
      <c r="T14" s="41">
        <f t="shared" ca="1" si="6"/>
        <v>0</v>
      </c>
      <c r="U14" s="41">
        <f t="shared" ca="1" si="7"/>
        <v>0</v>
      </c>
      <c r="V14" s="41">
        <f t="shared" ca="1" si="8"/>
        <v>0</v>
      </c>
      <c r="W14" s="41">
        <f t="shared" ca="1" si="9"/>
        <v>0</v>
      </c>
      <c r="X14" s="67"/>
      <c r="Y14" s="12">
        <f ca="1">IF(namelist!F21="","",namelist!F21)</f>
        <v>6</v>
      </c>
      <c r="Z14" s="41">
        <f t="shared" ca="1" si="39"/>
        <v>1</v>
      </c>
      <c r="AA14" s="41">
        <f t="shared" ca="1" si="10"/>
        <v>0</v>
      </c>
      <c r="AB14" s="41">
        <f t="shared" ca="1" si="11"/>
        <v>0</v>
      </c>
      <c r="AC14" s="41">
        <f t="shared" ca="1" si="12"/>
        <v>0</v>
      </c>
      <c r="AD14" s="41">
        <f t="shared" ca="1" si="13"/>
        <v>0</v>
      </c>
      <c r="AE14" s="67"/>
      <c r="AH14" s="2" t="str">
        <f t="shared" si="40"/>
        <v/>
      </c>
      <c r="AI14" s="2" t="str">
        <f t="shared" si="41"/>
        <v/>
      </c>
      <c r="AJ14" s="2" t="str">
        <f t="shared" si="63"/>
        <v/>
      </c>
      <c r="AK14" s="2" t="str">
        <f t="shared" si="42"/>
        <v/>
      </c>
      <c r="AL14" s="2" t="str">
        <f t="shared" si="43"/>
        <v/>
      </c>
      <c r="AM14" s="2" t="str">
        <f t="shared" si="44"/>
        <v/>
      </c>
      <c r="AN14" s="2" t="str">
        <f t="shared" si="45"/>
        <v/>
      </c>
      <c r="AO14" s="2" t="str">
        <f t="shared" si="46"/>
        <v/>
      </c>
      <c r="AP14" s="2" t="str">
        <f t="shared" si="47"/>
        <v/>
      </c>
      <c r="AQ14" s="2" t="str">
        <f t="shared" si="64"/>
        <v/>
      </c>
      <c r="AR14" s="2" t="str">
        <f t="shared" si="48"/>
        <v/>
      </c>
      <c r="AS14" s="2" t="str">
        <f t="shared" si="49"/>
        <v/>
      </c>
      <c r="AT14" s="2" t="str">
        <f t="shared" si="50"/>
        <v/>
      </c>
      <c r="AU14" s="2" t="str">
        <f t="shared" si="51"/>
        <v/>
      </c>
      <c r="AV14" s="2" t="str">
        <f t="shared" si="52"/>
        <v xml:space="preserve"> </v>
      </c>
      <c r="AW14" s="2" t="str">
        <f t="shared" si="14"/>
        <v xml:space="preserve"> </v>
      </c>
      <c r="AX14" s="2" t="str">
        <f t="shared" si="15"/>
        <v xml:space="preserve"> </v>
      </c>
      <c r="AY14" s="2" t="str">
        <f t="shared" si="16"/>
        <v xml:space="preserve"> </v>
      </c>
      <c r="AZ14" s="2"/>
      <c r="BA14" s="2" t="str">
        <f t="shared" si="53"/>
        <v>13</v>
      </c>
      <c r="BB14" s="2" t="str">
        <f t="shared" si="54"/>
        <v/>
      </c>
      <c r="BC14" s="2" t="str">
        <f t="shared" si="55"/>
        <v/>
      </c>
      <c r="BD14" s="2" t="str">
        <f t="shared" si="56"/>
        <v/>
      </c>
      <c r="BE14" s="2"/>
      <c r="BH14" s="320" t="str">
        <f t="shared" si="65"/>
        <v/>
      </c>
      <c r="BI14" s="16" t="str">
        <f t="shared" si="66"/>
        <v/>
      </c>
      <c r="BJ14" s="4" t="str">
        <f t="shared" si="17"/>
        <v/>
      </c>
      <c r="BK14" s="7" t="str">
        <f t="shared" si="18"/>
        <v>W</v>
      </c>
      <c r="BL14" s="7" t="str">
        <f t="shared" si="19"/>
        <v/>
      </c>
      <c r="BM14" s="8" t="str">
        <f t="shared" si="57"/>
        <v/>
      </c>
      <c r="BN14" s="8" t="str">
        <f t="shared" si="20"/>
        <v/>
      </c>
      <c r="BO14" s="8" t="str">
        <f t="shared" si="76"/>
        <v/>
      </c>
      <c r="BP14" s="8" t="str">
        <f t="shared" si="21"/>
        <v/>
      </c>
      <c r="BQ14" s="8" t="str">
        <f t="shared" si="22"/>
        <v/>
      </c>
      <c r="BR14" s="8" t="str">
        <f t="shared" si="23"/>
        <v/>
      </c>
      <c r="BS14" s="8" t="str">
        <f t="shared" si="59"/>
        <v/>
      </c>
      <c r="BT14" s="9" t="str">
        <f t="shared" si="60"/>
        <v/>
      </c>
      <c r="BU14" s="10" t="str">
        <f t="shared" si="24"/>
        <v/>
      </c>
      <c r="BV14" s="7" t="str">
        <f t="shared" si="25"/>
        <v/>
      </c>
      <c r="BW14" s="7" t="str">
        <f t="shared" si="26"/>
        <v/>
      </c>
      <c r="BX14" s="5" t="str">
        <f t="shared" si="27"/>
        <v/>
      </c>
      <c r="BY14" s="3" t="str">
        <f t="shared" si="28"/>
        <v/>
      </c>
      <c r="BZ14" s="5">
        <f t="shared" si="29"/>
        <v>0</v>
      </c>
      <c r="CA14" s="8" t="str">
        <f t="shared" si="30"/>
        <v/>
      </c>
      <c r="CB14" s="8" t="str">
        <f t="shared" si="61"/>
        <v/>
      </c>
      <c r="CC14" s="8" t="str">
        <f t="shared" si="31"/>
        <v/>
      </c>
      <c r="CD14" s="8" t="str">
        <f t="shared" si="32"/>
        <v>05</v>
      </c>
      <c r="CE14" s="8" t="str">
        <f t="shared" si="33"/>
        <v>30</v>
      </c>
      <c r="CF14" s="8" t="str">
        <f t="shared" si="62"/>
        <v/>
      </c>
      <c r="CG14" s="8" t="str">
        <f t="shared" si="34"/>
        <v>W</v>
      </c>
      <c r="CH14" s="8">
        <f t="shared" si="35"/>
        <v>13</v>
      </c>
      <c r="CI14" s="4"/>
      <c r="CJ14" s="4" t="str">
        <f t="shared" si="36"/>
        <v/>
      </c>
      <c r="CK14" s="5" t="str">
        <f t="shared" si="37"/>
        <v>警告</v>
      </c>
      <c r="CL14" s="1" t="str">
        <f t="shared" si="67"/>
        <v/>
      </c>
      <c r="CM14" s="337" t="str">
        <f t="shared" si="68"/>
        <v/>
      </c>
      <c r="CN14" s="337" t="str">
        <f t="shared" si="69"/>
        <v/>
      </c>
      <c r="CO14" s="8" t="str">
        <f t="shared" si="70"/>
        <v/>
      </c>
      <c r="CP14" s="8"/>
      <c r="CQ14" s="8" t="str">
        <f t="shared" si="71"/>
        <v/>
      </c>
      <c r="CR14" s="8" t="str">
        <f t="shared" si="72"/>
        <v/>
      </c>
      <c r="CS14" s="8" t="str">
        <f t="shared" si="73"/>
        <v/>
      </c>
      <c r="CT14" s="8" t="str">
        <f t="shared" si="74"/>
        <v/>
      </c>
      <c r="CU14" s="8"/>
      <c r="CV14" s="8" t="str">
        <f t="shared" si="75"/>
        <v/>
      </c>
    </row>
    <row r="15" spans="1:100" ht="17.25" customHeight="1" x14ac:dyDescent="0.15">
      <c r="A15" s="54">
        <v>7</v>
      </c>
      <c r="B15" s="275" t="str">
        <f>+C1</f>
        <v>岩国商業</v>
      </c>
      <c r="C15" s="61">
        <v>3</v>
      </c>
      <c r="D15" s="272" t="s">
        <v>141</v>
      </c>
      <c r="E15" s="58" t="s">
        <v>148</v>
      </c>
      <c r="F15" s="64"/>
      <c r="G15" s="272"/>
      <c r="H15" s="340"/>
      <c r="I15" s="20" t="str">
        <f t="shared" si="0"/>
        <v>3</v>
      </c>
      <c r="J15" s="18" t="str">
        <f t="shared" si="1"/>
        <v/>
      </c>
      <c r="K15" s="18">
        <f>IF(BH15="1",COUNTIF(BH$9:BH15,"1"),"")</f>
        <v>3</v>
      </c>
      <c r="L15" s="18" t="str">
        <f t="shared" si="2"/>
        <v>06</v>
      </c>
      <c r="M15" s="18" t="str">
        <f t="shared" si="3"/>
        <v>00</v>
      </c>
      <c r="N15" s="18" t="str">
        <f>IF(BI15="1",COUNTIF(BI$9:BI15,"1"),"")</f>
        <v/>
      </c>
      <c r="O15" s="18" t="str">
        <f t="shared" si="4"/>
        <v/>
      </c>
      <c r="P15" s="21" t="str">
        <f t="shared" si="5"/>
        <v/>
      </c>
      <c r="Q15" s="1"/>
      <c r="R15" s="12">
        <f ca="1">IF(namelist!B22="","",namelist!B22)</f>
        <v>7</v>
      </c>
      <c r="S15" s="41">
        <f t="shared" ca="1" si="38"/>
        <v>1</v>
      </c>
      <c r="T15" s="41">
        <f t="shared" ca="1" si="6"/>
        <v>1</v>
      </c>
      <c r="U15" s="41">
        <f t="shared" ca="1" si="7"/>
        <v>1</v>
      </c>
      <c r="V15" s="41">
        <f t="shared" ca="1" si="8"/>
        <v>0</v>
      </c>
      <c r="W15" s="41">
        <f t="shared" ca="1" si="9"/>
        <v>0</v>
      </c>
      <c r="X15" s="67"/>
      <c r="Y15" s="12">
        <f ca="1">IF(namelist!F22="","",namelist!F22)</f>
        <v>7</v>
      </c>
      <c r="Z15" s="41">
        <f t="shared" ca="1" si="39"/>
        <v>1</v>
      </c>
      <c r="AA15" s="41">
        <f t="shared" ca="1" si="10"/>
        <v>0</v>
      </c>
      <c r="AB15" s="41">
        <f t="shared" ca="1" si="11"/>
        <v>0</v>
      </c>
      <c r="AC15" s="41">
        <f t="shared" ca="1" si="12"/>
        <v>0</v>
      </c>
      <c r="AD15" s="41">
        <f t="shared" ca="1" si="13"/>
        <v>0</v>
      </c>
      <c r="AE15" s="67"/>
      <c r="AH15" s="2">
        <f t="shared" ref="AH15:AH78" si="77">IF(BO15="1",BM15,"")</f>
        <v>3</v>
      </c>
      <c r="AI15" s="2" t="str">
        <f t="shared" ref="AI15:AI78" si="78">IF(CC15="1",CA15,"")</f>
        <v/>
      </c>
      <c r="AJ15" s="2" t="str">
        <f t="shared" si="63"/>
        <v/>
      </c>
      <c r="AK15" s="2" t="str">
        <f t="shared" si="42"/>
        <v/>
      </c>
      <c r="AL15" s="2" t="str">
        <f t="shared" si="43"/>
        <v/>
      </c>
      <c r="AM15" s="2" t="str">
        <f t="shared" si="44"/>
        <v/>
      </c>
      <c r="AN15" s="2" t="str">
        <f t="shared" si="45"/>
        <v/>
      </c>
      <c r="AO15" s="2" t="str">
        <f t="shared" ref="AO15:AO78" si="79">IF(BR15="1",BT15,"")</f>
        <v/>
      </c>
      <c r="AP15" s="2" t="str">
        <f t="shared" ref="AP15:AP78" si="80">IF(CF15="1",CH15,"")</f>
        <v/>
      </c>
      <c r="AQ15" s="2" t="str">
        <f t="shared" si="64"/>
        <v/>
      </c>
      <c r="AR15" s="2" t="str">
        <f t="shared" si="48"/>
        <v/>
      </c>
      <c r="AS15" s="2" t="str">
        <f t="shared" si="49"/>
        <v/>
      </c>
      <c r="AT15" s="2" t="str">
        <f t="shared" si="50"/>
        <v/>
      </c>
      <c r="AU15" s="2" t="str">
        <f t="shared" si="51"/>
        <v/>
      </c>
      <c r="AV15" s="2" t="str">
        <f t="shared" si="52"/>
        <v xml:space="preserve"> </v>
      </c>
      <c r="AW15" s="2" t="str">
        <f t="shared" si="14"/>
        <v xml:space="preserve"> </v>
      </c>
      <c r="AX15" s="2" t="str">
        <f t="shared" si="15"/>
        <v xml:space="preserve"> </v>
      </c>
      <c r="AY15" s="2" t="str">
        <f t="shared" si="16"/>
        <v xml:space="preserve"> </v>
      </c>
      <c r="AZ15" s="2"/>
      <c r="BA15" s="2" t="str">
        <f t="shared" si="53"/>
        <v/>
      </c>
      <c r="BB15" s="2" t="str">
        <f t="shared" si="54"/>
        <v/>
      </c>
      <c r="BC15" s="2" t="str">
        <f t="shared" si="55"/>
        <v/>
      </c>
      <c r="BD15" s="2" t="str">
        <f t="shared" si="56"/>
        <v/>
      </c>
      <c r="BH15" s="320" t="str">
        <f t="shared" si="65"/>
        <v>1</v>
      </c>
      <c r="BI15" s="16" t="str">
        <f t="shared" si="66"/>
        <v/>
      </c>
      <c r="BJ15" s="4">
        <f t="shared" si="17"/>
        <v>3</v>
      </c>
      <c r="BK15" s="7" t="str">
        <f t="shared" si="18"/>
        <v/>
      </c>
      <c r="BL15" s="7" t="str">
        <f t="shared" si="19"/>
        <v>得点</v>
      </c>
      <c r="BM15" s="8">
        <f t="shared" si="57"/>
        <v>3</v>
      </c>
      <c r="BN15" s="8" t="str">
        <f t="shared" si="20"/>
        <v/>
      </c>
      <c r="BO15" s="8" t="str">
        <f t="shared" si="76"/>
        <v>1</v>
      </c>
      <c r="BP15" s="8" t="str">
        <f t="shared" si="21"/>
        <v>06</v>
      </c>
      <c r="BQ15" s="8" t="str">
        <f t="shared" si="22"/>
        <v>00</v>
      </c>
      <c r="BR15" s="8" t="str">
        <f t="shared" si="23"/>
        <v/>
      </c>
      <c r="BS15" s="8" t="str">
        <f t="shared" si="59"/>
        <v/>
      </c>
      <c r="BT15" s="9" t="str">
        <f t="shared" si="60"/>
        <v/>
      </c>
      <c r="BU15" s="10">
        <f t="shared" si="24"/>
        <v>0</v>
      </c>
      <c r="BV15" s="7" t="str">
        <f t="shared" si="25"/>
        <v/>
      </c>
      <c r="BW15" s="7" t="str">
        <f t="shared" si="26"/>
        <v/>
      </c>
      <c r="BX15" s="5" t="str">
        <f t="shared" si="27"/>
        <v/>
      </c>
      <c r="BY15" s="3" t="str">
        <f t="shared" si="28"/>
        <v/>
      </c>
      <c r="BZ15" s="5" t="str">
        <f t="shared" si="29"/>
        <v/>
      </c>
      <c r="CA15" s="8" t="str">
        <f t="shared" si="30"/>
        <v/>
      </c>
      <c r="CB15" s="8" t="str">
        <f t="shared" si="61"/>
        <v/>
      </c>
      <c r="CC15" s="8" t="str">
        <f t="shared" si="31"/>
        <v/>
      </c>
      <c r="CD15" s="8" t="str">
        <f t="shared" si="32"/>
        <v/>
      </c>
      <c r="CE15" s="8" t="str">
        <f t="shared" si="33"/>
        <v/>
      </c>
      <c r="CF15" s="8" t="str">
        <f t="shared" si="62"/>
        <v/>
      </c>
      <c r="CG15" s="8" t="str">
        <f t="shared" si="34"/>
        <v/>
      </c>
      <c r="CH15" s="8" t="str">
        <f t="shared" si="35"/>
        <v/>
      </c>
      <c r="CI15" s="4"/>
      <c r="CJ15" s="4" t="str">
        <f t="shared" si="36"/>
        <v/>
      </c>
      <c r="CK15" s="5" t="str">
        <f t="shared" si="37"/>
        <v/>
      </c>
      <c r="CL15" s="1" t="str">
        <f t="shared" si="67"/>
        <v/>
      </c>
      <c r="CM15" s="337" t="str">
        <f t="shared" si="68"/>
        <v/>
      </c>
      <c r="CN15" s="337" t="str">
        <f t="shared" si="69"/>
        <v/>
      </c>
      <c r="CO15" s="8" t="str">
        <f t="shared" si="70"/>
        <v/>
      </c>
      <c r="CP15" s="8"/>
      <c r="CQ15" s="8" t="str">
        <f t="shared" si="71"/>
        <v/>
      </c>
      <c r="CR15" s="8" t="str">
        <f t="shared" si="72"/>
        <v/>
      </c>
      <c r="CS15" s="8" t="str">
        <f t="shared" si="73"/>
        <v/>
      </c>
      <c r="CT15" s="8" t="str">
        <f t="shared" si="74"/>
        <v/>
      </c>
      <c r="CU15" s="8"/>
      <c r="CV15" s="8" t="str">
        <f t="shared" si="75"/>
        <v/>
      </c>
    </row>
    <row r="16" spans="1:100" ht="17.25" customHeight="1" x14ac:dyDescent="0.15">
      <c r="A16" s="54">
        <v>8</v>
      </c>
      <c r="B16" s="275" t="str">
        <f>+K1</f>
        <v>下関中央工業</v>
      </c>
      <c r="C16" s="61">
        <v>1</v>
      </c>
      <c r="D16" s="272" t="s">
        <v>141</v>
      </c>
      <c r="E16" s="58" t="s">
        <v>149</v>
      </c>
      <c r="F16" s="64"/>
      <c r="G16" s="272"/>
      <c r="H16" s="341"/>
      <c r="I16" s="20" t="str">
        <f t="shared" si="0"/>
        <v/>
      </c>
      <c r="J16" s="18" t="str">
        <f t="shared" si="1"/>
        <v/>
      </c>
      <c r="K16" s="18" t="str">
        <f>IF(BH16="1",COUNTIF(BH$9:BH16,"1"),"")</f>
        <v/>
      </c>
      <c r="L16" s="18" t="str">
        <f t="shared" si="2"/>
        <v>06</v>
      </c>
      <c r="M16" s="18" t="str">
        <f t="shared" si="3"/>
        <v>53</v>
      </c>
      <c r="N16" s="18">
        <f>IF(BI16="1",COUNTIF(BI$9:BI16,"1"),"")</f>
        <v>2</v>
      </c>
      <c r="O16" s="18" t="str">
        <f t="shared" si="4"/>
        <v/>
      </c>
      <c r="P16" s="21" t="str">
        <f t="shared" si="5"/>
        <v>1</v>
      </c>
      <c r="Q16" s="1"/>
      <c r="R16" s="12">
        <f ca="1">IF(namelist!B23="","",namelist!B23)</f>
        <v>10</v>
      </c>
      <c r="S16" s="41">
        <f t="shared" ca="1" si="38"/>
        <v>0</v>
      </c>
      <c r="T16" s="41">
        <f t="shared" ca="1" si="6"/>
        <v>0</v>
      </c>
      <c r="U16" s="41">
        <f t="shared" ca="1" si="7"/>
        <v>0</v>
      </c>
      <c r="V16" s="41">
        <f t="shared" ca="1" si="8"/>
        <v>0</v>
      </c>
      <c r="W16" s="41">
        <f t="shared" ca="1" si="9"/>
        <v>0</v>
      </c>
      <c r="X16" s="67"/>
      <c r="Y16" s="12">
        <f ca="1">IF(namelist!F23="","",namelist!F23)</f>
        <v>8</v>
      </c>
      <c r="Z16" s="41">
        <f t="shared" ca="1" si="39"/>
        <v>1</v>
      </c>
      <c r="AA16" s="41">
        <f t="shared" ca="1" si="10"/>
        <v>0</v>
      </c>
      <c r="AB16" s="41">
        <f t="shared" ca="1" si="11"/>
        <v>0</v>
      </c>
      <c r="AC16" s="41">
        <f t="shared" ca="1" si="12"/>
        <v>0</v>
      </c>
      <c r="AD16" s="41">
        <f t="shared" ca="1" si="13"/>
        <v>0</v>
      </c>
      <c r="AE16" s="67"/>
      <c r="AH16" s="2" t="str">
        <f t="shared" si="77"/>
        <v/>
      </c>
      <c r="AI16" s="2" t="str">
        <f t="shared" si="78"/>
        <v/>
      </c>
      <c r="AJ16" s="2" t="str">
        <f t="shared" si="63"/>
        <v/>
      </c>
      <c r="AK16" s="2" t="str">
        <f t="shared" si="42"/>
        <v/>
      </c>
      <c r="AL16" s="2" t="str">
        <f t="shared" si="43"/>
        <v/>
      </c>
      <c r="AM16" s="2" t="str">
        <f t="shared" si="44"/>
        <v/>
      </c>
      <c r="AN16" s="2" t="str">
        <f t="shared" si="45"/>
        <v/>
      </c>
      <c r="AO16" s="2" t="str">
        <f t="shared" si="79"/>
        <v/>
      </c>
      <c r="AP16" s="2">
        <f t="shared" si="80"/>
        <v>1</v>
      </c>
      <c r="AQ16" s="2" t="str">
        <f t="shared" si="64"/>
        <v/>
      </c>
      <c r="AR16" s="2" t="str">
        <f t="shared" si="48"/>
        <v/>
      </c>
      <c r="AS16" s="2" t="str">
        <f t="shared" si="49"/>
        <v/>
      </c>
      <c r="AT16" s="2" t="str">
        <f t="shared" si="50"/>
        <v/>
      </c>
      <c r="AU16" s="2" t="str">
        <f t="shared" si="51"/>
        <v/>
      </c>
      <c r="AV16" s="2" t="str">
        <f t="shared" si="52"/>
        <v xml:space="preserve"> </v>
      </c>
      <c r="AW16" s="2" t="str">
        <f t="shared" si="14"/>
        <v xml:space="preserve"> </v>
      </c>
      <c r="AX16" s="2" t="str">
        <f t="shared" si="15"/>
        <v xml:space="preserve"> </v>
      </c>
      <c r="AY16" s="2" t="str">
        <f t="shared" si="16"/>
        <v xml:space="preserve"> </v>
      </c>
      <c r="AZ16" s="2"/>
      <c r="BA16" s="2" t="str">
        <f t="shared" si="53"/>
        <v/>
      </c>
      <c r="BB16" s="2" t="str">
        <f t="shared" si="54"/>
        <v/>
      </c>
      <c r="BC16" s="2" t="str">
        <f t="shared" si="55"/>
        <v/>
      </c>
      <c r="BD16" s="2" t="str">
        <f t="shared" si="56"/>
        <v/>
      </c>
      <c r="BH16" s="320" t="str">
        <f t="shared" si="65"/>
        <v/>
      </c>
      <c r="BI16" s="16" t="str">
        <f t="shared" si="66"/>
        <v>1</v>
      </c>
      <c r="BJ16" s="4" t="str">
        <f t="shared" si="17"/>
        <v/>
      </c>
      <c r="BK16" s="7" t="str">
        <f t="shared" si="18"/>
        <v/>
      </c>
      <c r="BL16" s="7" t="str">
        <f t="shared" si="19"/>
        <v/>
      </c>
      <c r="BM16" s="8" t="str">
        <f t="shared" si="57"/>
        <v/>
      </c>
      <c r="BN16" s="8" t="str">
        <f t="shared" si="20"/>
        <v/>
      </c>
      <c r="BO16" s="8" t="str">
        <f t="shared" si="76"/>
        <v/>
      </c>
      <c r="BP16" s="8" t="str">
        <f t="shared" si="21"/>
        <v/>
      </c>
      <c r="BQ16" s="8" t="str">
        <f t="shared" si="22"/>
        <v/>
      </c>
      <c r="BR16" s="8" t="str">
        <f t="shared" si="23"/>
        <v/>
      </c>
      <c r="BS16" s="8" t="str">
        <f t="shared" si="59"/>
        <v/>
      </c>
      <c r="BT16" s="9" t="str">
        <f t="shared" si="60"/>
        <v/>
      </c>
      <c r="BU16" s="10" t="str">
        <f t="shared" si="24"/>
        <v/>
      </c>
      <c r="BV16" s="7" t="str">
        <f t="shared" si="25"/>
        <v/>
      </c>
      <c r="BW16" s="7" t="str">
        <f t="shared" si="26"/>
        <v/>
      </c>
      <c r="BX16" s="5" t="str">
        <f t="shared" si="27"/>
        <v/>
      </c>
      <c r="BY16" s="3" t="str">
        <f t="shared" si="28"/>
        <v/>
      </c>
      <c r="BZ16" s="5">
        <f t="shared" si="29"/>
        <v>0</v>
      </c>
      <c r="CA16" s="8" t="str">
        <f t="shared" si="30"/>
        <v/>
      </c>
      <c r="CB16" s="8" t="str">
        <f t="shared" si="61"/>
        <v/>
      </c>
      <c r="CC16" s="8" t="str">
        <f t="shared" si="31"/>
        <v/>
      </c>
      <c r="CD16" s="8" t="str">
        <f t="shared" si="32"/>
        <v>06</v>
      </c>
      <c r="CE16" s="8" t="str">
        <f t="shared" si="33"/>
        <v>53</v>
      </c>
      <c r="CF16" s="8" t="str">
        <f t="shared" si="62"/>
        <v>1</v>
      </c>
      <c r="CG16" s="8" t="str">
        <f t="shared" si="34"/>
        <v/>
      </c>
      <c r="CH16" s="8">
        <f t="shared" si="35"/>
        <v>1</v>
      </c>
      <c r="CI16" s="4"/>
      <c r="CJ16" s="4" t="str">
        <f t="shared" si="36"/>
        <v/>
      </c>
      <c r="CK16" s="5" t="str">
        <f t="shared" si="37"/>
        <v>得点</v>
      </c>
      <c r="CL16" s="1" t="str">
        <f t="shared" si="67"/>
        <v/>
      </c>
      <c r="CM16" s="337" t="str">
        <f t="shared" si="68"/>
        <v/>
      </c>
      <c r="CN16" s="337" t="str">
        <f t="shared" si="69"/>
        <v/>
      </c>
      <c r="CO16" s="8" t="str">
        <f t="shared" si="70"/>
        <v/>
      </c>
      <c r="CP16" s="8"/>
      <c r="CQ16" s="8" t="str">
        <f t="shared" si="71"/>
        <v/>
      </c>
      <c r="CR16" s="8" t="str">
        <f t="shared" si="72"/>
        <v/>
      </c>
      <c r="CS16" s="8" t="str">
        <f t="shared" si="73"/>
        <v/>
      </c>
      <c r="CT16" s="8" t="str">
        <f t="shared" si="74"/>
        <v/>
      </c>
      <c r="CU16" s="8"/>
      <c r="CV16" s="8" t="str">
        <f t="shared" si="75"/>
        <v/>
      </c>
    </row>
    <row r="17" spans="1:100" ht="17.25" customHeight="1" x14ac:dyDescent="0.15">
      <c r="A17" s="54">
        <v>9</v>
      </c>
      <c r="B17" s="275" t="str">
        <f>+C1</f>
        <v>岩国商業</v>
      </c>
      <c r="C17" s="61"/>
      <c r="D17" s="272"/>
      <c r="E17" s="58" t="s">
        <v>218</v>
      </c>
      <c r="F17" s="64"/>
      <c r="G17" s="272"/>
      <c r="H17" s="341"/>
      <c r="I17" s="20" t="str">
        <f t="shared" si="0"/>
        <v/>
      </c>
      <c r="J17" s="18" t="str">
        <f t="shared" si="1"/>
        <v/>
      </c>
      <c r="K17" s="18" t="str">
        <f>IF(BH17="1",COUNTIF(BH$9:BH17,"1"),"")</f>
        <v/>
      </c>
      <c r="L17" s="18" t="str">
        <f t="shared" si="2"/>
        <v>06</v>
      </c>
      <c r="M17" s="18" t="str">
        <f t="shared" si="3"/>
        <v>53</v>
      </c>
      <c r="N17" s="18" t="str">
        <f>IF(BI17="1",COUNTIF(BI$9:BI17,"1"),"")</f>
        <v/>
      </c>
      <c r="O17" s="18" t="str">
        <f t="shared" si="4"/>
        <v/>
      </c>
      <c r="P17" s="21" t="str">
        <f t="shared" si="5"/>
        <v/>
      </c>
      <c r="Q17" s="1"/>
      <c r="R17" s="12">
        <f ca="1">IF(namelist!B24="","",namelist!B24)</f>
        <v>11</v>
      </c>
      <c r="S17" s="41">
        <f t="shared" ca="1" si="38"/>
        <v>0</v>
      </c>
      <c r="T17" s="41">
        <f t="shared" ca="1" si="6"/>
        <v>0</v>
      </c>
      <c r="U17" s="41">
        <f t="shared" ca="1" si="7"/>
        <v>0</v>
      </c>
      <c r="V17" s="41">
        <f t="shared" ca="1" si="8"/>
        <v>0</v>
      </c>
      <c r="W17" s="41">
        <f t="shared" ca="1" si="9"/>
        <v>0</v>
      </c>
      <c r="X17" s="67"/>
      <c r="Y17" s="12">
        <f ca="1">IF(namelist!F24="","",namelist!F24)</f>
        <v>9</v>
      </c>
      <c r="Z17" s="41">
        <f t="shared" ca="1" si="39"/>
        <v>3</v>
      </c>
      <c r="AA17" s="41">
        <f t="shared" ca="1" si="10"/>
        <v>0</v>
      </c>
      <c r="AB17" s="41">
        <f t="shared" ca="1" si="11"/>
        <v>0</v>
      </c>
      <c r="AC17" s="41">
        <f t="shared" ca="1" si="12"/>
        <v>0</v>
      </c>
      <c r="AD17" s="41">
        <f t="shared" ca="1" si="13"/>
        <v>0</v>
      </c>
      <c r="AE17" s="67"/>
      <c r="AH17" s="2" t="str">
        <f t="shared" si="77"/>
        <v/>
      </c>
      <c r="AI17" s="2" t="str">
        <f t="shared" si="78"/>
        <v/>
      </c>
      <c r="AJ17" s="2" t="str">
        <f t="shared" si="63"/>
        <v/>
      </c>
      <c r="AK17" s="2" t="str">
        <f t="shared" si="42"/>
        <v/>
      </c>
      <c r="AL17" s="2" t="str">
        <f t="shared" si="43"/>
        <v/>
      </c>
      <c r="AM17" s="2" t="str">
        <f t="shared" si="44"/>
        <v/>
      </c>
      <c r="AN17" s="2" t="str">
        <f t="shared" si="45"/>
        <v/>
      </c>
      <c r="AO17" s="2" t="str">
        <f t="shared" si="79"/>
        <v/>
      </c>
      <c r="AP17" s="2" t="str">
        <f t="shared" si="80"/>
        <v/>
      </c>
      <c r="AQ17" s="2" t="str">
        <f t="shared" si="64"/>
        <v/>
      </c>
      <c r="AR17" s="2" t="str">
        <f t="shared" si="48"/>
        <v/>
      </c>
      <c r="AS17" s="2" t="str">
        <f t="shared" si="49"/>
        <v/>
      </c>
      <c r="AT17" s="2" t="str">
        <f t="shared" si="50"/>
        <v/>
      </c>
      <c r="AU17" s="2" t="str">
        <f t="shared" si="51"/>
        <v/>
      </c>
      <c r="AV17" s="2" t="str">
        <f t="shared" si="52"/>
        <v xml:space="preserve"> </v>
      </c>
      <c r="AW17" s="2" t="str">
        <f t="shared" si="14"/>
        <v xml:space="preserve"> </v>
      </c>
      <c r="AX17" s="2" t="str">
        <f t="shared" si="15"/>
        <v xml:space="preserve"> </v>
      </c>
      <c r="AY17" s="2" t="str">
        <f t="shared" si="16"/>
        <v xml:space="preserve"> </v>
      </c>
      <c r="AZ17" s="2"/>
      <c r="BA17" s="2" t="str">
        <f t="shared" si="53"/>
        <v/>
      </c>
      <c r="BB17" s="2" t="str">
        <f t="shared" si="54"/>
        <v/>
      </c>
      <c r="BC17" s="2" t="str">
        <f t="shared" si="55"/>
        <v/>
      </c>
      <c r="BD17" s="2" t="str">
        <f t="shared" si="56"/>
        <v/>
      </c>
      <c r="BH17" s="320" t="str">
        <f t="shared" si="65"/>
        <v/>
      </c>
      <c r="BI17" s="16" t="str">
        <f t="shared" si="66"/>
        <v/>
      </c>
      <c r="BJ17" s="4">
        <f t="shared" si="17"/>
        <v>0</v>
      </c>
      <c r="BK17" s="7" t="str">
        <f t="shared" si="18"/>
        <v/>
      </c>
      <c r="BL17" s="7">
        <f t="shared" si="19"/>
        <v>0</v>
      </c>
      <c r="BM17" s="8" t="str">
        <f t="shared" si="57"/>
        <v/>
      </c>
      <c r="BN17" s="8" t="str">
        <f t="shared" si="20"/>
        <v/>
      </c>
      <c r="BO17" s="8" t="str">
        <f t="shared" si="76"/>
        <v/>
      </c>
      <c r="BP17" s="8" t="str">
        <f t="shared" si="21"/>
        <v>06</v>
      </c>
      <c r="BQ17" s="8" t="str">
        <f t="shared" si="22"/>
        <v>53</v>
      </c>
      <c r="BR17" s="8" t="str">
        <f t="shared" si="23"/>
        <v/>
      </c>
      <c r="BS17" s="8" t="str">
        <f t="shared" si="59"/>
        <v/>
      </c>
      <c r="BT17" s="9" t="str">
        <f t="shared" si="60"/>
        <v/>
      </c>
      <c r="BU17" s="10">
        <f t="shared" si="24"/>
        <v>0</v>
      </c>
      <c r="BV17" s="7" t="str">
        <f t="shared" si="25"/>
        <v/>
      </c>
      <c r="BW17" s="7" t="str">
        <f t="shared" si="26"/>
        <v/>
      </c>
      <c r="BX17" s="5" t="str">
        <f t="shared" si="27"/>
        <v/>
      </c>
      <c r="BY17" s="3" t="str">
        <f t="shared" si="28"/>
        <v/>
      </c>
      <c r="BZ17" s="5" t="str">
        <f t="shared" si="29"/>
        <v/>
      </c>
      <c r="CA17" s="8" t="str">
        <f t="shared" si="30"/>
        <v/>
      </c>
      <c r="CB17" s="8" t="str">
        <f t="shared" si="61"/>
        <v/>
      </c>
      <c r="CC17" s="8" t="str">
        <f t="shared" si="31"/>
        <v/>
      </c>
      <c r="CD17" s="8" t="str">
        <f t="shared" si="32"/>
        <v/>
      </c>
      <c r="CE17" s="8" t="str">
        <f t="shared" si="33"/>
        <v/>
      </c>
      <c r="CF17" s="8" t="str">
        <f t="shared" si="62"/>
        <v/>
      </c>
      <c r="CG17" s="8" t="str">
        <f t="shared" si="34"/>
        <v/>
      </c>
      <c r="CH17" s="8" t="str">
        <f t="shared" si="35"/>
        <v/>
      </c>
      <c r="CI17" s="4"/>
      <c r="CJ17" s="4" t="str">
        <f t="shared" si="36"/>
        <v/>
      </c>
      <c r="CK17" s="5" t="str">
        <f t="shared" si="37"/>
        <v/>
      </c>
      <c r="CL17" s="1" t="str">
        <f t="shared" si="67"/>
        <v/>
      </c>
      <c r="CM17" s="337" t="str">
        <f t="shared" si="68"/>
        <v/>
      </c>
      <c r="CN17" s="337" t="str">
        <f t="shared" si="69"/>
        <v/>
      </c>
      <c r="CO17" s="8" t="str">
        <f t="shared" si="70"/>
        <v/>
      </c>
      <c r="CP17" s="8"/>
      <c r="CQ17" s="8" t="str">
        <f t="shared" si="71"/>
        <v/>
      </c>
      <c r="CR17" s="8" t="str">
        <f t="shared" si="72"/>
        <v/>
      </c>
      <c r="CS17" s="8" t="str">
        <f t="shared" si="73"/>
        <v/>
      </c>
      <c r="CT17" s="8" t="str">
        <f t="shared" si="74"/>
        <v/>
      </c>
      <c r="CU17" s="8"/>
      <c r="CV17" s="8" t="str">
        <f t="shared" si="75"/>
        <v/>
      </c>
    </row>
    <row r="18" spans="1:100" ht="17.25" customHeight="1" x14ac:dyDescent="0.15">
      <c r="A18" s="54">
        <v>10</v>
      </c>
      <c r="B18" s="275" t="str">
        <f>+K1</f>
        <v>下関中央工業</v>
      </c>
      <c r="C18" s="61">
        <v>12</v>
      </c>
      <c r="D18" s="272" t="s">
        <v>145</v>
      </c>
      <c r="E18" s="58" t="s">
        <v>150</v>
      </c>
      <c r="F18" s="64"/>
      <c r="G18" s="272"/>
      <c r="H18" s="341"/>
      <c r="I18" s="20" t="str">
        <f t="shared" si="0"/>
        <v/>
      </c>
      <c r="J18" s="18" t="str">
        <f t="shared" si="1"/>
        <v/>
      </c>
      <c r="K18" s="18" t="str">
        <f>IF(BH18="1",COUNTIF(BH$9:BH18,"1"),"")</f>
        <v/>
      </c>
      <c r="L18" s="18" t="str">
        <f t="shared" si="2"/>
        <v>11</v>
      </c>
      <c r="M18" s="18" t="str">
        <f t="shared" si="3"/>
        <v>00</v>
      </c>
      <c r="N18" s="18" t="str">
        <f>IF(BI18="1",COUNTIF(BI$9:BI18,"1"),"")</f>
        <v/>
      </c>
      <c r="O18" s="18" t="str">
        <f t="shared" si="4"/>
        <v>W</v>
      </c>
      <c r="P18" s="21" t="str">
        <f t="shared" si="5"/>
        <v>12</v>
      </c>
      <c r="Q18" s="1"/>
      <c r="R18" s="12">
        <f ca="1">IF(namelist!B25="","",namelist!B25)</f>
        <v>13</v>
      </c>
      <c r="S18" s="41">
        <f t="shared" ca="1" si="38"/>
        <v>0</v>
      </c>
      <c r="T18" s="41">
        <f t="shared" ca="1" si="6"/>
        <v>0</v>
      </c>
      <c r="U18" s="41">
        <f t="shared" ca="1" si="7"/>
        <v>0</v>
      </c>
      <c r="V18" s="41">
        <f t="shared" ca="1" si="8"/>
        <v>0</v>
      </c>
      <c r="W18" s="41">
        <f t="shared" ca="1" si="9"/>
        <v>0</v>
      </c>
      <c r="X18" s="67"/>
      <c r="Y18" s="12">
        <f ca="1">IF(namelist!F25="","",namelist!F25)</f>
        <v>10</v>
      </c>
      <c r="Z18" s="41">
        <f t="shared" ca="1" si="39"/>
        <v>4</v>
      </c>
      <c r="AA18" s="41">
        <f t="shared" ca="1" si="10"/>
        <v>0</v>
      </c>
      <c r="AB18" s="41">
        <f t="shared" ca="1" si="11"/>
        <v>1</v>
      </c>
      <c r="AC18" s="41">
        <f t="shared" ca="1" si="12"/>
        <v>0</v>
      </c>
      <c r="AD18" s="41">
        <f t="shared" ca="1" si="13"/>
        <v>0</v>
      </c>
      <c r="AE18" s="67"/>
      <c r="AH18" s="2" t="str">
        <f t="shared" si="77"/>
        <v/>
      </c>
      <c r="AI18" s="2" t="str">
        <f t="shared" si="78"/>
        <v/>
      </c>
      <c r="AJ18" s="2" t="str">
        <f t="shared" si="63"/>
        <v/>
      </c>
      <c r="AK18" s="2" t="str">
        <f t="shared" si="42"/>
        <v/>
      </c>
      <c r="AL18" s="2" t="str">
        <f t="shared" si="43"/>
        <v/>
      </c>
      <c r="AM18" s="2" t="str">
        <f t="shared" si="44"/>
        <v/>
      </c>
      <c r="AN18" s="2" t="str">
        <f t="shared" si="45"/>
        <v/>
      </c>
      <c r="AO18" s="2" t="str">
        <f t="shared" si="79"/>
        <v/>
      </c>
      <c r="AP18" s="2" t="str">
        <f t="shared" si="80"/>
        <v/>
      </c>
      <c r="AQ18" s="2" t="str">
        <f t="shared" si="64"/>
        <v/>
      </c>
      <c r="AR18" s="2" t="str">
        <f t="shared" si="48"/>
        <v/>
      </c>
      <c r="AS18" s="2" t="str">
        <f t="shared" si="49"/>
        <v/>
      </c>
      <c r="AT18" s="2" t="str">
        <f t="shared" si="50"/>
        <v/>
      </c>
      <c r="AU18" s="2" t="str">
        <f t="shared" si="51"/>
        <v/>
      </c>
      <c r="AV18" s="2" t="str">
        <f t="shared" si="52"/>
        <v xml:space="preserve"> </v>
      </c>
      <c r="AW18" s="2" t="str">
        <f t="shared" si="14"/>
        <v xml:space="preserve"> </v>
      </c>
      <c r="AX18" s="2" t="str">
        <f t="shared" si="15"/>
        <v xml:space="preserve"> </v>
      </c>
      <c r="AY18" s="2" t="str">
        <f t="shared" si="16"/>
        <v xml:space="preserve"> </v>
      </c>
      <c r="AZ18" s="2"/>
      <c r="BA18" s="2" t="str">
        <f t="shared" si="53"/>
        <v>12</v>
      </c>
      <c r="BB18" s="2" t="str">
        <f t="shared" si="54"/>
        <v/>
      </c>
      <c r="BC18" s="2" t="str">
        <f t="shared" si="55"/>
        <v/>
      </c>
      <c r="BD18" s="2" t="str">
        <f t="shared" si="56"/>
        <v/>
      </c>
      <c r="BH18" s="320" t="str">
        <f t="shared" si="65"/>
        <v/>
      </c>
      <c r="BI18" s="16" t="str">
        <f t="shared" si="66"/>
        <v/>
      </c>
      <c r="BJ18" s="4" t="str">
        <f t="shared" si="17"/>
        <v/>
      </c>
      <c r="BK18" s="7" t="str">
        <f t="shared" si="18"/>
        <v>W</v>
      </c>
      <c r="BL18" s="7" t="str">
        <f t="shared" si="19"/>
        <v/>
      </c>
      <c r="BM18" s="8" t="str">
        <f t="shared" si="57"/>
        <v/>
      </c>
      <c r="BN18" s="8" t="str">
        <f t="shared" si="20"/>
        <v/>
      </c>
      <c r="BO18" s="8" t="str">
        <f t="shared" si="76"/>
        <v/>
      </c>
      <c r="BP18" s="8" t="str">
        <f t="shared" si="21"/>
        <v/>
      </c>
      <c r="BQ18" s="8" t="str">
        <f t="shared" si="22"/>
        <v/>
      </c>
      <c r="BR18" s="8" t="str">
        <f t="shared" si="23"/>
        <v/>
      </c>
      <c r="BS18" s="8" t="str">
        <f t="shared" si="59"/>
        <v/>
      </c>
      <c r="BT18" s="9" t="str">
        <f t="shared" si="60"/>
        <v/>
      </c>
      <c r="BU18" s="10" t="str">
        <f t="shared" si="24"/>
        <v/>
      </c>
      <c r="BV18" s="7" t="str">
        <f t="shared" si="25"/>
        <v/>
      </c>
      <c r="BW18" s="7" t="str">
        <f t="shared" si="26"/>
        <v/>
      </c>
      <c r="BX18" s="5" t="str">
        <f t="shared" si="27"/>
        <v/>
      </c>
      <c r="BY18" s="3" t="str">
        <f t="shared" si="28"/>
        <v/>
      </c>
      <c r="BZ18" s="5">
        <f t="shared" si="29"/>
        <v>0</v>
      </c>
      <c r="CA18" s="8" t="str">
        <f t="shared" si="30"/>
        <v/>
      </c>
      <c r="CB18" s="8" t="str">
        <f t="shared" si="61"/>
        <v/>
      </c>
      <c r="CC18" s="8" t="str">
        <f t="shared" si="31"/>
        <v/>
      </c>
      <c r="CD18" s="8" t="str">
        <f t="shared" si="32"/>
        <v>11</v>
      </c>
      <c r="CE18" s="8" t="str">
        <f t="shared" si="33"/>
        <v>00</v>
      </c>
      <c r="CF18" s="8" t="str">
        <f t="shared" si="62"/>
        <v/>
      </c>
      <c r="CG18" s="8" t="str">
        <f t="shared" si="34"/>
        <v>W</v>
      </c>
      <c r="CH18" s="8">
        <f t="shared" si="35"/>
        <v>12</v>
      </c>
      <c r="CI18" s="4"/>
      <c r="CJ18" s="4" t="str">
        <f t="shared" si="36"/>
        <v/>
      </c>
      <c r="CK18" s="5" t="str">
        <f t="shared" si="37"/>
        <v>警告</v>
      </c>
      <c r="CL18" s="1" t="str">
        <f t="shared" si="67"/>
        <v/>
      </c>
      <c r="CM18" s="337" t="str">
        <f t="shared" si="68"/>
        <v/>
      </c>
      <c r="CN18" s="337" t="str">
        <f t="shared" si="69"/>
        <v/>
      </c>
      <c r="CO18" s="8" t="str">
        <f t="shared" si="70"/>
        <v/>
      </c>
      <c r="CP18" s="8"/>
      <c r="CQ18" s="8" t="str">
        <f t="shared" si="71"/>
        <v/>
      </c>
      <c r="CR18" s="8" t="str">
        <f t="shared" si="72"/>
        <v/>
      </c>
      <c r="CS18" s="8" t="str">
        <f t="shared" si="73"/>
        <v/>
      </c>
      <c r="CT18" s="8" t="str">
        <f t="shared" si="74"/>
        <v/>
      </c>
      <c r="CU18" s="8"/>
      <c r="CV18" s="8" t="str">
        <f t="shared" si="75"/>
        <v/>
      </c>
    </row>
    <row r="19" spans="1:100" ht="17.25" customHeight="1" x14ac:dyDescent="0.15">
      <c r="A19" s="54">
        <v>11</v>
      </c>
      <c r="B19" s="275" t="str">
        <f>+C1</f>
        <v>岩国商業</v>
      </c>
      <c r="C19" s="61">
        <v>3</v>
      </c>
      <c r="D19" s="272" t="s">
        <v>141</v>
      </c>
      <c r="E19" s="58" t="s">
        <v>151</v>
      </c>
      <c r="F19" s="64"/>
      <c r="G19" s="272"/>
      <c r="H19" s="341"/>
      <c r="I19" s="20" t="str">
        <f t="shared" si="0"/>
        <v>3</v>
      </c>
      <c r="J19" s="18" t="str">
        <f t="shared" si="1"/>
        <v/>
      </c>
      <c r="K19" s="18">
        <f>IF(BH19="1",COUNTIF(BH$9:BH19,"1"),"")</f>
        <v>4</v>
      </c>
      <c r="L19" s="18" t="str">
        <f t="shared" si="2"/>
        <v>12</v>
      </c>
      <c r="M19" s="18" t="str">
        <f t="shared" si="3"/>
        <v>12</v>
      </c>
      <c r="N19" s="18" t="str">
        <f>IF(BI19="1",COUNTIF(BI$9:BI19,"1"),"")</f>
        <v/>
      </c>
      <c r="O19" s="18" t="str">
        <f t="shared" si="4"/>
        <v/>
      </c>
      <c r="P19" s="21" t="str">
        <f t="shared" si="5"/>
        <v/>
      </c>
      <c r="Q19" s="1"/>
      <c r="R19" s="12">
        <f ca="1">IF(namelist!B26="","",namelist!B26)</f>
        <v>14</v>
      </c>
      <c r="S19" s="41">
        <f t="shared" ca="1" si="38"/>
        <v>2</v>
      </c>
      <c r="T19" s="41">
        <f t="shared" ca="1" si="6"/>
        <v>1</v>
      </c>
      <c r="U19" s="41">
        <f t="shared" ca="1" si="7"/>
        <v>0</v>
      </c>
      <c r="V19" s="41">
        <f t="shared" ca="1" si="8"/>
        <v>0</v>
      </c>
      <c r="W19" s="41">
        <f t="shared" ca="1" si="9"/>
        <v>0</v>
      </c>
      <c r="X19" s="67"/>
      <c r="Y19" s="12">
        <f ca="1">IF(namelist!F26="","",namelist!F26)</f>
        <v>11</v>
      </c>
      <c r="Z19" s="41">
        <f t="shared" ca="1" si="39"/>
        <v>0</v>
      </c>
      <c r="AA19" s="41">
        <f t="shared" ca="1" si="10"/>
        <v>0</v>
      </c>
      <c r="AB19" s="41">
        <f t="shared" ca="1" si="11"/>
        <v>0</v>
      </c>
      <c r="AC19" s="41">
        <f t="shared" ca="1" si="12"/>
        <v>0</v>
      </c>
      <c r="AD19" s="41">
        <f t="shared" ca="1" si="13"/>
        <v>0</v>
      </c>
      <c r="AE19" s="67"/>
      <c r="AH19" s="2">
        <f t="shared" si="77"/>
        <v>3</v>
      </c>
      <c r="AI19" s="2" t="str">
        <f t="shared" si="78"/>
        <v/>
      </c>
      <c r="AJ19" s="2" t="str">
        <f t="shared" si="63"/>
        <v/>
      </c>
      <c r="AK19" s="2" t="str">
        <f t="shared" si="42"/>
        <v/>
      </c>
      <c r="AL19" s="2" t="str">
        <f t="shared" si="43"/>
        <v/>
      </c>
      <c r="AM19" s="2" t="str">
        <f t="shared" si="44"/>
        <v/>
      </c>
      <c r="AN19" s="2" t="str">
        <f t="shared" si="45"/>
        <v/>
      </c>
      <c r="AO19" s="2" t="str">
        <f t="shared" si="79"/>
        <v/>
      </c>
      <c r="AP19" s="2" t="str">
        <f t="shared" si="80"/>
        <v/>
      </c>
      <c r="AQ19" s="2" t="str">
        <f t="shared" si="64"/>
        <v/>
      </c>
      <c r="AR19" s="2" t="str">
        <f t="shared" si="48"/>
        <v/>
      </c>
      <c r="AS19" s="2" t="str">
        <f t="shared" si="49"/>
        <v/>
      </c>
      <c r="AT19" s="2" t="str">
        <f t="shared" si="50"/>
        <v/>
      </c>
      <c r="AU19" s="2" t="str">
        <f t="shared" si="51"/>
        <v/>
      </c>
      <c r="AV19" s="2" t="str">
        <f t="shared" si="52"/>
        <v xml:space="preserve"> </v>
      </c>
      <c r="AW19" s="2" t="str">
        <f t="shared" si="14"/>
        <v xml:space="preserve"> </v>
      </c>
      <c r="AX19" s="2" t="str">
        <f t="shared" si="15"/>
        <v xml:space="preserve"> </v>
      </c>
      <c r="AY19" s="2" t="str">
        <f t="shared" si="16"/>
        <v xml:space="preserve"> </v>
      </c>
      <c r="AZ19" s="2"/>
      <c r="BA19" s="2" t="str">
        <f t="shared" si="53"/>
        <v/>
      </c>
      <c r="BB19" s="2" t="str">
        <f t="shared" si="54"/>
        <v/>
      </c>
      <c r="BC19" s="2" t="str">
        <f t="shared" si="55"/>
        <v/>
      </c>
      <c r="BD19" s="2" t="str">
        <f t="shared" si="56"/>
        <v/>
      </c>
      <c r="BE19" s="2"/>
      <c r="BH19" s="320" t="str">
        <f t="shared" si="65"/>
        <v>1</v>
      </c>
      <c r="BI19" s="16" t="str">
        <f t="shared" si="66"/>
        <v/>
      </c>
      <c r="BJ19" s="4">
        <f t="shared" si="17"/>
        <v>3</v>
      </c>
      <c r="BK19" s="7" t="str">
        <f t="shared" si="18"/>
        <v/>
      </c>
      <c r="BL19" s="7" t="str">
        <f t="shared" si="19"/>
        <v>得点</v>
      </c>
      <c r="BM19" s="8">
        <f t="shared" si="57"/>
        <v>3</v>
      </c>
      <c r="BN19" s="8" t="str">
        <f t="shared" si="20"/>
        <v/>
      </c>
      <c r="BO19" s="8" t="str">
        <f t="shared" si="76"/>
        <v>1</v>
      </c>
      <c r="BP19" s="8" t="str">
        <f t="shared" si="21"/>
        <v>12</v>
      </c>
      <c r="BQ19" s="8" t="str">
        <f t="shared" si="22"/>
        <v>12</v>
      </c>
      <c r="BR19" s="8" t="str">
        <f t="shared" si="23"/>
        <v/>
      </c>
      <c r="BS19" s="8" t="str">
        <f t="shared" si="59"/>
        <v/>
      </c>
      <c r="BT19" s="9" t="str">
        <f t="shared" si="60"/>
        <v/>
      </c>
      <c r="BU19" s="10">
        <f t="shared" si="24"/>
        <v>0</v>
      </c>
      <c r="BV19" s="7" t="str">
        <f t="shared" si="25"/>
        <v/>
      </c>
      <c r="BW19" s="7" t="str">
        <f t="shared" si="26"/>
        <v/>
      </c>
      <c r="BX19" s="5" t="str">
        <f t="shared" si="27"/>
        <v/>
      </c>
      <c r="BY19" s="3" t="str">
        <f t="shared" si="28"/>
        <v/>
      </c>
      <c r="BZ19" s="5" t="str">
        <f t="shared" si="29"/>
        <v/>
      </c>
      <c r="CA19" s="8" t="str">
        <f t="shared" si="30"/>
        <v/>
      </c>
      <c r="CB19" s="8" t="str">
        <f t="shared" si="61"/>
        <v/>
      </c>
      <c r="CC19" s="8" t="str">
        <f t="shared" si="31"/>
        <v/>
      </c>
      <c r="CD19" s="8" t="str">
        <f t="shared" si="32"/>
        <v/>
      </c>
      <c r="CE19" s="8" t="str">
        <f t="shared" si="33"/>
        <v/>
      </c>
      <c r="CF19" s="8" t="str">
        <f t="shared" si="62"/>
        <v/>
      </c>
      <c r="CG19" s="8" t="str">
        <f t="shared" si="34"/>
        <v/>
      </c>
      <c r="CH19" s="8" t="str">
        <f t="shared" si="35"/>
        <v/>
      </c>
      <c r="CI19" s="4"/>
      <c r="CJ19" s="4" t="str">
        <f t="shared" si="36"/>
        <v/>
      </c>
      <c r="CK19" s="5" t="str">
        <f t="shared" si="37"/>
        <v/>
      </c>
      <c r="CL19" s="1" t="str">
        <f t="shared" si="67"/>
        <v/>
      </c>
      <c r="CM19" s="337" t="str">
        <f t="shared" si="68"/>
        <v/>
      </c>
      <c r="CN19" s="337" t="str">
        <f t="shared" si="69"/>
        <v/>
      </c>
      <c r="CO19" s="8" t="str">
        <f t="shared" si="70"/>
        <v/>
      </c>
      <c r="CP19" s="8"/>
      <c r="CQ19" s="8" t="str">
        <f t="shared" si="71"/>
        <v/>
      </c>
      <c r="CR19" s="8" t="str">
        <f t="shared" si="72"/>
        <v/>
      </c>
      <c r="CS19" s="8" t="str">
        <f t="shared" si="73"/>
        <v/>
      </c>
      <c r="CT19" s="8" t="str">
        <f t="shared" si="74"/>
        <v/>
      </c>
      <c r="CU19" s="8"/>
      <c r="CV19" s="8" t="str">
        <f t="shared" si="75"/>
        <v/>
      </c>
    </row>
    <row r="20" spans="1:100" ht="17.25" customHeight="1" x14ac:dyDescent="0.15">
      <c r="A20" s="54">
        <v>12</v>
      </c>
      <c r="B20" s="275" t="str">
        <f>+K1</f>
        <v>下関中央工業</v>
      </c>
      <c r="C20" s="61">
        <v>1</v>
      </c>
      <c r="D20" s="272" t="s">
        <v>141</v>
      </c>
      <c r="E20" s="58" t="s">
        <v>152</v>
      </c>
      <c r="F20" s="64"/>
      <c r="G20" s="272"/>
      <c r="H20" s="341"/>
      <c r="I20" s="20" t="str">
        <f t="shared" si="0"/>
        <v/>
      </c>
      <c r="J20" s="18" t="str">
        <f t="shared" si="1"/>
        <v/>
      </c>
      <c r="K20" s="18" t="str">
        <f>IF(BH20="1",COUNTIF(BH$9:BH20,"1"),"")</f>
        <v/>
      </c>
      <c r="L20" s="18" t="str">
        <f t="shared" si="2"/>
        <v>13</v>
      </c>
      <c r="M20" s="18" t="str">
        <f t="shared" si="3"/>
        <v>05</v>
      </c>
      <c r="N20" s="18">
        <f>IF(BI20="1",COUNTIF(BI$9:BI20,"1"),"")</f>
        <v>3</v>
      </c>
      <c r="O20" s="18" t="str">
        <f t="shared" si="4"/>
        <v/>
      </c>
      <c r="P20" s="21" t="str">
        <f t="shared" si="5"/>
        <v>1</v>
      </c>
      <c r="Q20" s="1"/>
      <c r="R20" s="12">
        <f ca="1">IF(namelist!B27="","",namelist!B27)</f>
        <v>15</v>
      </c>
      <c r="S20" s="41">
        <f t="shared" ca="1" si="38"/>
        <v>0</v>
      </c>
      <c r="T20" s="41">
        <f t="shared" ca="1" si="6"/>
        <v>0</v>
      </c>
      <c r="U20" s="41">
        <f t="shared" ca="1" si="7"/>
        <v>0</v>
      </c>
      <c r="V20" s="41">
        <f t="shared" ca="1" si="8"/>
        <v>0</v>
      </c>
      <c r="W20" s="41">
        <f t="shared" ca="1" si="9"/>
        <v>0</v>
      </c>
      <c r="X20" s="67"/>
      <c r="Y20" s="12">
        <f ca="1">IF(namelist!F27="","",namelist!F27)</f>
        <v>12</v>
      </c>
      <c r="Z20" s="41">
        <f t="shared" ca="1" si="39"/>
        <v>0</v>
      </c>
      <c r="AA20" s="41">
        <f t="shared" ca="1" si="10"/>
        <v>1</v>
      </c>
      <c r="AB20" s="41">
        <f t="shared" ca="1" si="11"/>
        <v>0</v>
      </c>
      <c r="AC20" s="41">
        <f t="shared" ca="1" si="12"/>
        <v>0</v>
      </c>
      <c r="AD20" s="41">
        <f t="shared" ca="1" si="13"/>
        <v>0</v>
      </c>
      <c r="AE20" s="67"/>
      <c r="AH20" s="2" t="str">
        <f t="shared" si="77"/>
        <v/>
      </c>
      <c r="AI20" s="2" t="str">
        <f t="shared" si="78"/>
        <v/>
      </c>
      <c r="AJ20" s="2" t="str">
        <f t="shared" si="63"/>
        <v/>
      </c>
      <c r="AK20" s="2" t="str">
        <f t="shared" si="42"/>
        <v/>
      </c>
      <c r="AL20" s="2" t="str">
        <f t="shared" si="43"/>
        <v/>
      </c>
      <c r="AM20" s="2" t="str">
        <f t="shared" si="44"/>
        <v/>
      </c>
      <c r="AN20" s="2" t="str">
        <f t="shared" si="45"/>
        <v/>
      </c>
      <c r="AO20" s="2" t="str">
        <f t="shared" si="79"/>
        <v/>
      </c>
      <c r="AP20" s="2">
        <f t="shared" si="80"/>
        <v>1</v>
      </c>
      <c r="AQ20" s="2" t="str">
        <f t="shared" si="64"/>
        <v/>
      </c>
      <c r="AR20" s="2" t="str">
        <f t="shared" si="48"/>
        <v/>
      </c>
      <c r="AS20" s="2" t="str">
        <f t="shared" si="49"/>
        <v/>
      </c>
      <c r="AT20" s="2" t="str">
        <f t="shared" si="50"/>
        <v/>
      </c>
      <c r="AU20" s="2" t="str">
        <f t="shared" si="51"/>
        <v/>
      </c>
      <c r="AV20" s="2" t="str">
        <f t="shared" si="52"/>
        <v xml:space="preserve"> </v>
      </c>
      <c r="AW20" s="2" t="str">
        <f t="shared" si="14"/>
        <v xml:space="preserve"> </v>
      </c>
      <c r="AX20" s="2" t="str">
        <f t="shared" si="15"/>
        <v xml:space="preserve"> </v>
      </c>
      <c r="AY20" s="2" t="str">
        <f t="shared" si="16"/>
        <v xml:space="preserve"> </v>
      </c>
      <c r="AZ20" s="2"/>
      <c r="BA20" s="2" t="str">
        <f t="shared" si="53"/>
        <v/>
      </c>
      <c r="BB20" s="2" t="str">
        <f t="shared" si="54"/>
        <v/>
      </c>
      <c r="BC20" s="2" t="str">
        <f t="shared" si="55"/>
        <v/>
      </c>
      <c r="BD20" s="2" t="str">
        <f t="shared" si="56"/>
        <v/>
      </c>
      <c r="BH20" s="320" t="str">
        <f t="shared" si="65"/>
        <v/>
      </c>
      <c r="BI20" s="16" t="str">
        <f t="shared" si="66"/>
        <v>1</v>
      </c>
      <c r="BJ20" s="4" t="str">
        <f t="shared" si="17"/>
        <v/>
      </c>
      <c r="BK20" s="7" t="str">
        <f t="shared" si="18"/>
        <v/>
      </c>
      <c r="BL20" s="7" t="str">
        <f t="shared" si="19"/>
        <v/>
      </c>
      <c r="BM20" s="8" t="str">
        <f t="shared" si="57"/>
        <v/>
      </c>
      <c r="BN20" s="8" t="str">
        <f t="shared" si="20"/>
        <v/>
      </c>
      <c r="BO20" s="8" t="str">
        <f t="shared" si="76"/>
        <v/>
      </c>
      <c r="BP20" s="8" t="str">
        <f t="shared" si="21"/>
        <v/>
      </c>
      <c r="BQ20" s="8" t="str">
        <f t="shared" si="22"/>
        <v/>
      </c>
      <c r="BR20" s="8" t="str">
        <f t="shared" si="23"/>
        <v/>
      </c>
      <c r="BS20" s="8" t="str">
        <f t="shared" si="59"/>
        <v/>
      </c>
      <c r="BT20" s="9" t="str">
        <f t="shared" si="60"/>
        <v/>
      </c>
      <c r="BU20" s="10" t="str">
        <f t="shared" si="24"/>
        <v/>
      </c>
      <c r="BV20" s="7" t="str">
        <f t="shared" si="25"/>
        <v/>
      </c>
      <c r="BW20" s="7" t="str">
        <f t="shared" si="26"/>
        <v/>
      </c>
      <c r="BX20" s="5" t="str">
        <f t="shared" si="27"/>
        <v/>
      </c>
      <c r="BY20" s="3" t="str">
        <f t="shared" si="28"/>
        <v/>
      </c>
      <c r="BZ20" s="5">
        <f t="shared" si="29"/>
        <v>0</v>
      </c>
      <c r="CA20" s="8" t="str">
        <f t="shared" si="30"/>
        <v/>
      </c>
      <c r="CB20" s="8" t="str">
        <f t="shared" si="61"/>
        <v/>
      </c>
      <c r="CC20" s="8" t="str">
        <f t="shared" si="31"/>
        <v/>
      </c>
      <c r="CD20" s="8" t="str">
        <f t="shared" si="32"/>
        <v>13</v>
      </c>
      <c r="CE20" s="8" t="str">
        <f t="shared" si="33"/>
        <v>05</v>
      </c>
      <c r="CF20" s="8" t="str">
        <f t="shared" si="62"/>
        <v>1</v>
      </c>
      <c r="CG20" s="8" t="str">
        <f t="shared" si="34"/>
        <v/>
      </c>
      <c r="CH20" s="8">
        <f t="shared" si="35"/>
        <v>1</v>
      </c>
      <c r="CI20" s="4"/>
      <c r="CJ20" s="4" t="str">
        <f t="shared" si="36"/>
        <v/>
      </c>
      <c r="CK20" s="5" t="str">
        <f t="shared" si="37"/>
        <v>得点</v>
      </c>
      <c r="CL20" s="1" t="str">
        <f t="shared" si="67"/>
        <v/>
      </c>
      <c r="CM20" s="337" t="str">
        <f t="shared" si="68"/>
        <v/>
      </c>
      <c r="CN20" s="337" t="str">
        <f t="shared" si="69"/>
        <v/>
      </c>
      <c r="CO20" s="8" t="str">
        <f t="shared" si="70"/>
        <v/>
      </c>
      <c r="CP20" s="8"/>
      <c r="CQ20" s="8" t="str">
        <f t="shared" si="71"/>
        <v/>
      </c>
      <c r="CR20" s="8" t="str">
        <f t="shared" si="72"/>
        <v/>
      </c>
      <c r="CS20" s="8" t="str">
        <f t="shared" si="73"/>
        <v/>
      </c>
      <c r="CT20" s="8" t="str">
        <f t="shared" si="74"/>
        <v/>
      </c>
      <c r="CU20" s="8"/>
      <c r="CV20" s="8" t="str">
        <f t="shared" si="75"/>
        <v/>
      </c>
    </row>
    <row r="21" spans="1:100" ht="17.25" customHeight="1" x14ac:dyDescent="0.15">
      <c r="A21" s="54">
        <v>13</v>
      </c>
      <c r="B21" s="275" t="str">
        <f>+C1</f>
        <v>岩国商業</v>
      </c>
      <c r="C21" s="61">
        <v>14</v>
      </c>
      <c r="D21" s="272" t="s">
        <v>141</v>
      </c>
      <c r="E21" s="58" t="s">
        <v>153</v>
      </c>
      <c r="F21" s="64"/>
      <c r="G21" s="272"/>
      <c r="H21" s="341"/>
      <c r="I21" s="20" t="str">
        <f t="shared" si="0"/>
        <v>14</v>
      </c>
      <c r="J21" s="18" t="str">
        <f t="shared" si="1"/>
        <v/>
      </c>
      <c r="K21" s="18">
        <f>IF(BH21="1",COUNTIF(BH$9:BH21,"1"),"")</f>
        <v>5</v>
      </c>
      <c r="L21" s="18" t="str">
        <f t="shared" si="2"/>
        <v>14</v>
      </c>
      <c r="M21" s="18" t="str">
        <f t="shared" si="3"/>
        <v>41</v>
      </c>
      <c r="N21" s="18" t="str">
        <f>IF(BI21="1",COUNTIF(BI$9:BI21,"1"),"")</f>
        <v/>
      </c>
      <c r="O21" s="18" t="str">
        <f t="shared" si="4"/>
        <v/>
      </c>
      <c r="P21" s="21" t="str">
        <f t="shared" si="5"/>
        <v/>
      </c>
      <c r="Q21" s="1"/>
      <c r="R21" s="12" t="str">
        <f ca="1">IF(namelist!B28="","",namelist!B28)</f>
        <v/>
      </c>
      <c r="S21" s="41" t="str">
        <f t="shared" ca="1" si="38"/>
        <v/>
      </c>
      <c r="T21" s="41" t="str">
        <f t="shared" ca="1" si="6"/>
        <v/>
      </c>
      <c r="U21" s="41" t="str">
        <f t="shared" ca="1" si="7"/>
        <v/>
      </c>
      <c r="V21" s="41" t="str">
        <f t="shared" ca="1" si="8"/>
        <v/>
      </c>
      <c r="W21" s="41" t="str">
        <f t="shared" ca="1" si="9"/>
        <v/>
      </c>
      <c r="X21" s="67"/>
      <c r="Y21" s="12" t="str">
        <f ca="1">IF(namelist!F28="","",namelist!F28)</f>
        <v/>
      </c>
      <c r="Z21" s="41" t="str">
        <f t="shared" ca="1" si="39"/>
        <v/>
      </c>
      <c r="AA21" s="41" t="str">
        <f t="shared" ca="1" si="10"/>
        <v/>
      </c>
      <c r="AB21" s="41" t="str">
        <f t="shared" ca="1" si="11"/>
        <v/>
      </c>
      <c r="AC21" s="41" t="str">
        <f t="shared" ca="1" si="12"/>
        <v/>
      </c>
      <c r="AD21" s="41" t="str">
        <f t="shared" ca="1" si="13"/>
        <v/>
      </c>
      <c r="AE21" s="67"/>
      <c r="AH21" s="2">
        <f t="shared" si="77"/>
        <v>14</v>
      </c>
      <c r="AI21" s="2" t="str">
        <f t="shared" si="78"/>
        <v/>
      </c>
      <c r="AJ21" s="2" t="str">
        <f t="shared" si="63"/>
        <v/>
      </c>
      <c r="AK21" s="2" t="str">
        <f t="shared" si="42"/>
        <v/>
      </c>
      <c r="AL21" s="2" t="str">
        <f t="shared" si="43"/>
        <v/>
      </c>
      <c r="AM21" s="2" t="str">
        <f t="shared" si="44"/>
        <v/>
      </c>
      <c r="AN21" s="2" t="str">
        <f t="shared" si="45"/>
        <v/>
      </c>
      <c r="AO21" s="2" t="str">
        <f t="shared" si="79"/>
        <v/>
      </c>
      <c r="AP21" s="2" t="str">
        <f t="shared" si="80"/>
        <v/>
      </c>
      <c r="AQ21" s="2" t="str">
        <f t="shared" si="64"/>
        <v/>
      </c>
      <c r="AR21" s="2" t="str">
        <f t="shared" si="48"/>
        <v/>
      </c>
      <c r="AS21" s="2" t="str">
        <f t="shared" si="49"/>
        <v/>
      </c>
      <c r="AT21" s="2" t="str">
        <f t="shared" si="50"/>
        <v/>
      </c>
      <c r="AU21" s="2" t="str">
        <f t="shared" si="51"/>
        <v/>
      </c>
      <c r="AV21" s="2" t="str">
        <f t="shared" si="52"/>
        <v xml:space="preserve"> </v>
      </c>
      <c r="AW21" s="2" t="str">
        <f t="shared" si="14"/>
        <v xml:space="preserve"> </v>
      </c>
      <c r="AX21" s="2" t="str">
        <f t="shared" si="15"/>
        <v xml:space="preserve"> </v>
      </c>
      <c r="AY21" s="2" t="str">
        <f t="shared" si="16"/>
        <v xml:space="preserve"> </v>
      </c>
      <c r="AZ21" s="2"/>
      <c r="BA21" s="2" t="str">
        <f t="shared" si="53"/>
        <v/>
      </c>
      <c r="BB21" s="2" t="str">
        <f t="shared" si="54"/>
        <v/>
      </c>
      <c r="BC21" s="2" t="str">
        <f t="shared" si="55"/>
        <v/>
      </c>
      <c r="BD21" s="2" t="str">
        <f t="shared" si="56"/>
        <v/>
      </c>
      <c r="BH21" s="320" t="str">
        <f t="shared" si="65"/>
        <v>1</v>
      </c>
      <c r="BI21" s="16" t="str">
        <f t="shared" si="66"/>
        <v/>
      </c>
      <c r="BJ21" s="4">
        <f t="shared" si="17"/>
        <v>14</v>
      </c>
      <c r="BK21" s="7" t="str">
        <f t="shared" si="18"/>
        <v/>
      </c>
      <c r="BL21" s="7" t="str">
        <f t="shared" si="19"/>
        <v>得点</v>
      </c>
      <c r="BM21" s="8">
        <f t="shared" si="57"/>
        <v>14</v>
      </c>
      <c r="BN21" s="8" t="str">
        <f t="shared" si="20"/>
        <v/>
      </c>
      <c r="BO21" s="8" t="str">
        <f t="shared" si="76"/>
        <v>1</v>
      </c>
      <c r="BP21" s="8" t="str">
        <f t="shared" si="21"/>
        <v>14</v>
      </c>
      <c r="BQ21" s="8" t="str">
        <f t="shared" si="22"/>
        <v>41</v>
      </c>
      <c r="BR21" s="8" t="str">
        <f t="shared" si="23"/>
        <v/>
      </c>
      <c r="BS21" s="8" t="str">
        <f t="shared" si="59"/>
        <v/>
      </c>
      <c r="BT21" s="9" t="str">
        <f t="shared" si="60"/>
        <v/>
      </c>
      <c r="BU21" s="10">
        <f t="shared" si="24"/>
        <v>0</v>
      </c>
      <c r="BV21" s="7" t="str">
        <f t="shared" si="25"/>
        <v/>
      </c>
      <c r="BW21" s="7" t="str">
        <f t="shared" si="26"/>
        <v/>
      </c>
      <c r="BX21" s="5" t="str">
        <f t="shared" si="27"/>
        <v/>
      </c>
      <c r="BY21" s="3" t="str">
        <f t="shared" si="28"/>
        <v/>
      </c>
      <c r="BZ21" s="5" t="str">
        <f t="shared" si="29"/>
        <v/>
      </c>
      <c r="CA21" s="8" t="str">
        <f t="shared" si="30"/>
        <v/>
      </c>
      <c r="CB21" s="8" t="str">
        <f t="shared" si="61"/>
        <v/>
      </c>
      <c r="CC21" s="8" t="str">
        <f t="shared" si="31"/>
        <v/>
      </c>
      <c r="CD21" s="8" t="str">
        <f t="shared" si="32"/>
        <v/>
      </c>
      <c r="CE21" s="8" t="str">
        <f t="shared" si="33"/>
        <v/>
      </c>
      <c r="CF21" s="8" t="str">
        <f t="shared" si="62"/>
        <v/>
      </c>
      <c r="CG21" s="8" t="str">
        <f t="shared" si="34"/>
        <v/>
      </c>
      <c r="CH21" s="8" t="str">
        <f t="shared" si="35"/>
        <v/>
      </c>
      <c r="CI21" s="4"/>
      <c r="CJ21" s="4" t="str">
        <f t="shared" si="36"/>
        <v/>
      </c>
      <c r="CK21" s="5" t="str">
        <f t="shared" si="37"/>
        <v/>
      </c>
      <c r="CL21" s="1" t="str">
        <f t="shared" si="67"/>
        <v/>
      </c>
      <c r="CM21" s="337" t="str">
        <f t="shared" si="68"/>
        <v/>
      </c>
      <c r="CN21" s="337" t="str">
        <f t="shared" si="69"/>
        <v/>
      </c>
      <c r="CO21" s="8" t="str">
        <f t="shared" si="70"/>
        <v/>
      </c>
      <c r="CP21" s="8"/>
      <c r="CQ21" s="8" t="str">
        <f t="shared" si="71"/>
        <v/>
      </c>
      <c r="CR21" s="8" t="str">
        <f t="shared" si="72"/>
        <v/>
      </c>
      <c r="CS21" s="8" t="str">
        <f t="shared" si="73"/>
        <v/>
      </c>
      <c r="CT21" s="8" t="str">
        <f t="shared" si="74"/>
        <v/>
      </c>
      <c r="CU21" s="8"/>
      <c r="CV21" s="8" t="str">
        <f t="shared" si="75"/>
        <v/>
      </c>
    </row>
    <row r="22" spans="1:100" ht="17.25" customHeight="1" x14ac:dyDescent="0.15">
      <c r="A22" s="54">
        <v>14</v>
      </c>
      <c r="B22" s="275" t="str">
        <f>+K1</f>
        <v>下関中央工業</v>
      </c>
      <c r="C22" s="61">
        <v>10</v>
      </c>
      <c r="D22" s="272" t="s">
        <v>141</v>
      </c>
      <c r="E22" s="58" t="s">
        <v>154</v>
      </c>
      <c r="F22" s="64"/>
      <c r="G22" s="272"/>
      <c r="H22" s="341"/>
      <c r="I22" s="20" t="str">
        <f t="shared" si="0"/>
        <v/>
      </c>
      <c r="J22" s="18" t="str">
        <f t="shared" si="1"/>
        <v/>
      </c>
      <c r="K22" s="18" t="str">
        <f>IF(BH22="1",COUNTIF(BH$9:BH22,"1"),"")</f>
        <v/>
      </c>
      <c r="L22" s="18" t="str">
        <f t="shared" si="2"/>
        <v>15</v>
      </c>
      <c r="M22" s="18" t="str">
        <f t="shared" si="3"/>
        <v>54</v>
      </c>
      <c r="N22" s="18">
        <f>IF(BI22="1",COUNTIF(BI$9:BI22,"1"),"")</f>
        <v>4</v>
      </c>
      <c r="O22" s="18" t="str">
        <f t="shared" si="4"/>
        <v/>
      </c>
      <c r="P22" s="21" t="str">
        <f t="shared" si="5"/>
        <v>10</v>
      </c>
      <c r="Q22" s="1"/>
      <c r="R22" s="12" t="str">
        <f ca="1">IF(namelist!B29="","",namelist!B29)</f>
        <v/>
      </c>
      <c r="S22" s="41" t="str">
        <f t="shared" ca="1" si="38"/>
        <v/>
      </c>
      <c r="T22" s="41" t="str">
        <f t="shared" ca="1" si="6"/>
        <v/>
      </c>
      <c r="U22" s="41" t="str">
        <f t="shared" ca="1" si="7"/>
        <v/>
      </c>
      <c r="V22" s="41" t="str">
        <f t="shared" ca="1" si="8"/>
        <v/>
      </c>
      <c r="W22" s="41" t="str">
        <f t="shared" ca="1" si="9"/>
        <v/>
      </c>
      <c r="X22" s="67"/>
      <c r="Y22" s="12" t="str">
        <f ca="1">IF(namelist!F29="","",namelist!F29)</f>
        <v/>
      </c>
      <c r="Z22" s="41" t="str">
        <f t="shared" ca="1" si="39"/>
        <v/>
      </c>
      <c r="AA22" s="41" t="str">
        <f t="shared" ca="1" si="10"/>
        <v/>
      </c>
      <c r="AB22" s="41" t="str">
        <f t="shared" ca="1" si="11"/>
        <v/>
      </c>
      <c r="AC22" s="41" t="str">
        <f t="shared" ca="1" si="12"/>
        <v/>
      </c>
      <c r="AD22" s="41" t="str">
        <f t="shared" ca="1" si="13"/>
        <v/>
      </c>
      <c r="AE22" s="67"/>
      <c r="AH22" s="2" t="str">
        <f t="shared" si="77"/>
        <v/>
      </c>
      <c r="AI22" s="2" t="str">
        <f t="shared" si="78"/>
        <v/>
      </c>
      <c r="AJ22" s="2" t="str">
        <f t="shared" si="63"/>
        <v/>
      </c>
      <c r="AK22" s="2" t="str">
        <f t="shared" si="42"/>
        <v/>
      </c>
      <c r="AL22" s="2" t="str">
        <f t="shared" si="43"/>
        <v/>
      </c>
      <c r="AM22" s="2" t="str">
        <f t="shared" si="44"/>
        <v/>
      </c>
      <c r="AN22" s="2" t="str">
        <f t="shared" si="45"/>
        <v/>
      </c>
      <c r="AO22" s="2" t="str">
        <f t="shared" si="79"/>
        <v/>
      </c>
      <c r="AP22" s="2">
        <f t="shared" si="80"/>
        <v>10</v>
      </c>
      <c r="AQ22" s="2" t="str">
        <f t="shared" si="64"/>
        <v/>
      </c>
      <c r="AR22" s="2" t="str">
        <f t="shared" si="48"/>
        <v/>
      </c>
      <c r="AS22" s="2" t="str">
        <f t="shared" si="49"/>
        <v/>
      </c>
      <c r="AT22" s="2" t="str">
        <f t="shared" si="50"/>
        <v/>
      </c>
      <c r="AU22" s="2" t="str">
        <f t="shared" si="51"/>
        <v/>
      </c>
      <c r="AV22" s="2" t="str">
        <f t="shared" si="52"/>
        <v xml:space="preserve"> </v>
      </c>
      <c r="AW22" s="2" t="str">
        <f t="shared" si="14"/>
        <v xml:space="preserve"> </v>
      </c>
      <c r="AX22" s="2" t="str">
        <f t="shared" si="15"/>
        <v xml:space="preserve"> </v>
      </c>
      <c r="AY22" s="2" t="str">
        <f t="shared" si="16"/>
        <v xml:space="preserve"> </v>
      </c>
      <c r="AZ22" s="2"/>
      <c r="BA22" s="2" t="str">
        <f t="shared" si="53"/>
        <v/>
      </c>
      <c r="BB22" s="2" t="str">
        <f t="shared" si="54"/>
        <v/>
      </c>
      <c r="BC22" s="2" t="str">
        <f t="shared" si="55"/>
        <v/>
      </c>
      <c r="BD22" s="2" t="str">
        <f t="shared" si="56"/>
        <v/>
      </c>
      <c r="BH22" s="320" t="str">
        <f t="shared" si="65"/>
        <v/>
      </c>
      <c r="BI22" s="16" t="str">
        <f t="shared" si="66"/>
        <v>1</v>
      </c>
      <c r="BJ22" s="4" t="str">
        <f t="shared" si="17"/>
        <v/>
      </c>
      <c r="BK22" s="7" t="str">
        <f t="shared" si="18"/>
        <v/>
      </c>
      <c r="BL22" s="7" t="str">
        <f t="shared" si="19"/>
        <v/>
      </c>
      <c r="BM22" s="8" t="str">
        <f t="shared" si="57"/>
        <v/>
      </c>
      <c r="BN22" s="8" t="str">
        <f t="shared" si="20"/>
        <v/>
      </c>
      <c r="BO22" s="8" t="str">
        <f t="shared" si="76"/>
        <v/>
      </c>
      <c r="BP22" s="8" t="str">
        <f t="shared" si="21"/>
        <v/>
      </c>
      <c r="BQ22" s="8" t="str">
        <f t="shared" si="22"/>
        <v/>
      </c>
      <c r="BR22" s="8" t="str">
        <f t="shared" si="23"/>
        <v/>
      </c>
      <c r="BS22" s="8" t="str">
        <f t="shared" si="59"/>
        <v/>
      </c>
      <c r="BT22" s="9" t="str">
        <f t="shared" si="60"/>
        <v/>
      </c>
      <c r="BU22" s="10" t="str">
        <f t="shared" si="24"/>
        <v/>
      </c>
      <c r="BV22" s="7" t="str">
        <f t="shared" si="25"/>
        <v/>
      </c>
      <c r="BW22" s="7" t="str">
        <f t="shared" si="26"/>
        <v/>
      </c>
      <c r="BX22" s="5" t="str">
        <f t="shared" si="27"/>
        <v/>
      </c>
      <c r="BY22" s="3" t="str">
        <f t="shared" si="28"/>
        <v/>
      </c>
      <c r="BZ22" s="5">
        <f t="shared" si="29"/>
        <v>0</v>
      </c>
      <c r="CA22" s="8" t="str">
        <f t="shared" si="30"/>
        <v/>
      </c>
      <c r="CB22" s="8" t="str">
        <f t="shared" si="61"/>
        <v/>
      </c>
      <c r="CC22" s="8" t="str">
        <f t="shared" si="31"/>
        <v/>
      </c>
      <c r="CD22" s="8" t="str">
        <f t="shared" si="32"/>
        <v>15</v>
      </c>
      <c r="CE22" s="8" t="str">
        <f t="shared" si="33"/>
        <v>54</v>
      </c>
      <c r="CF22" s="8" t="str">
        <f t="shared" si="62"/>
        <v>1</v>
      </c>
      <c r="CG22" s="8" t="str">
        <f t="shared" si="34"/>
        <v/>
      </c>
      <c r="CH22" s="8">
        <f t="shared" si="35"/>
        <v>10</v>
      </c>
      <c r="CI22" s="4"/>
      <c r="CJ22" s="4" t="str">
        <f t="shared" si="36"/>
        <v/>
      </c>
      <c r="CK22" s="5" t="str">
        <f t="shared" si="37"/>
        <v>得点</v>
      </c>
      <c r="CL22" s="1" t="str">
        <f t="shared" si="67"/>
        <v/>
      </c>
      <c r="CM22" s="337" t="str">
        <f t="shared" si="68"/>
        <v/>
      </c>
      <c r="CN22" s="337" t="str">
        <f t="shared" si="69"/>
        <v/>
      </c>
      <c r="CO22" s="8" t="str">
        <f t="shared" si="70"/>
        <v/>
      </c>
      <c r="CP22" s="8"/>
      <c r="CQ22" s="8" t="str">
        <f t="shared" si="71"/>
        <v/>
      </c>
      <c r="CR22" s="8" t="str">
        <f t="shared" si="72"/>
        <v/>
      </c>
      <c r="CS22" s="8" t="str">
        <f t="shared" si="73"/>
        <v/>
      </c>
      <c r="CT22" s="8" t="str">
        <f t="shared" si="74"/>
        <v/>
      </c>
      <c r="CU22" s="8"/>
      <c r="CV22" s="8" t="str">
        <f t="shared" si="75"/>
        <v/>
      </c>
    </row>
    <row r="23" spans="1:100" ht="17.25" customHeight="1" x14ac:dyDescent="0.15">
      <c r="A23" s="54">
        <v>15</v>
      </c>
      <c r="B23" s="275" t="str">
        <f>+C1</f>
        <v>岩国商業</v>
      </c>
      <c r="C23" s="61">
        <v>1</v>
      </c>
      <c r="D23" s="272" t="s">
        <v>141</v>
      </c>
      <c r="E23" s="58" t="s">
        <v>155</v>
      </c>
      <c r="F23" s="64"/>
      <c r="G23" s="272"/>
      <c r="H23" s="341"/>
      <c r="I23" s="20" t="str">
        <f t="shared" si="0"/>
        <v>1</v>
      </c>
      <c r="J23" s="18" t="str">
        <f t="shared" si="1"/>
        <v/>
      </c>
      <c r="K23" s="18">
        <f>IF(BH23="1",COUNTIF(BH$9:BH23,"1"),"")</f>
        <v>6</v>
      </c>
      <c r="L23" s="18" t="str">
        <f t="shared" si="2"/>
        <v>16</v>
      </c>
      <c r="M23" s="18" t="str">
        <f t="shared" si="3"/>
        <v>35</v>
      </c>
      <c r="N23" s="18" t="str">
        <f>IF(BI23="1",COUNTIF(BI$9:BI23,"1"),"")</f>
        <v/>
      </c>
      <c r="O23" s="18" t="str">
        <f t="shared" si="4"/>
        <v/>
      </c>
      <c r="P23" s="21" t="str">
        <f t="shared" si="5"/>
        <v/>
      </c>
      <c r="Q23" s="1"/>
      <c r="R23" s="12" t="str">
        <f ca="1">IF(namelist!B30="","",namelist!B30)</f>
        <v/>
      </c>
      <c r="S23" s="41" t="str">
        <f t="shared" ca="1" si="38"/>
        <v/>
      </c>
      <c r="T23" s="41" t="str">
        <f t="shared" ca="1" si="6"/>
        <v/>
      </c>
      <c r="U23" s="41" t="str">
        <f t="shared" ca="1" si="7"/>
        <v/>
      </c>
      <c r="V23" s="41" t="str">
        <f t="shared" ca="1" si="8"/>
        <v/>
      </c>
      <c r="W23" s="41" t="str">
        <f t="shared" ca="1" si="9"/>
        <v/>
      </c>
      <c r="X23" s="67"/>
      <c r="Y23" s="12" t="str">
        <f ca="1">IF(namelist!F30="","",namelist!F30)</f>
        <v/>
      </c>
      <c r="Z23" s="41" t="str">
        <f t="shared" ca="1" si="39"/>
        <v/>
      </c>
      <c r="AA23" s="41" t="str">
        <f t="shared" ca="1" si="10"/>
        <v/>
      </c>
      <c r="AB23" s="41" t="str">
        <f t="shared" ca="1" si="11"/>
        <v/>
      </c>
      <c r="AC23" s="41" t="str">
        <f t="shared" ca="1" si="12"/>
        <v/>
      </c>
      <c r="AD23" s="41" t="str">
        <f t="shared" ca="1" si="13"/>
        <v/>
      </c>
      <c r="AE23" s="67"/>
      <c r="AH23" s="2">
        <f t="shared" si="77"/>
        <v>1</v>
      </c>
      <c r="AI23" s="2" t="str">
        <f t="shared" si="78"/>
        <v/>
      </c>
      <c r="AJ23" s="2" t="str">
        <f t="shared" si="63"/>
        <v/>
      </c>
      <c r="AK23" s="2" t="str">
        <f t="shared" si="42"/>
        <v/>
      </c>
      <c r="AL23" s="2" t="str">
        <f t="shared" si="43"/>
        <v/>
      </c>
      <c r="AM23" s="2" t="str">
        <f t="shared" si="44"/>
        <v/>
      </c>
      <c r="AN23" s="2" t="str">
        <f t="shared" si="45"/>
        <v/>
      </c>
      <c r="AO23" s="2" t="str">
        <f t="shared" si="79"/>
        <v/>
      </c>
      <c r="AP23" s="2" t="str">
        <f t="shared" si="80"/>
        <v/>
      </c>
      <c r="AQ23" s="2" t="str">
        <f t="shared" si="64"/>
        <v/>
      </c>
      <c r="AR23" s="2" t="str">
        <f t="shared" si="48"/>
        <v/>
      </c>
      <c r="AS23" s="2" t="str">
        <f t="shared" si="49"/>
        <v/>
      </c>
      <c r="AT23" s="2" t="str">
        <f t="shared" si="50"/>
        <v/>
      </c>
      <c r="AU23" s="2" t="str">
        <f t="shared" si="51"/>
        <v/>
      </c>
      <c r="AV23" s="2" t="str">
        <f t="shared" si="52"/>
        <v xml:space="preserve"> </v>
      </c>
      <c r="AW23" s="2" t="str">
        <f t="shared" si="14"/>
        <v xml:space="preserve"> </v>
      </c>
      <c r="AX23" s="2" t="str">
        <f t="shared" si="15"/>
        <v xml:space="preserve"> </v>
      </c>
      <c r="AY23" s="2" t="str">
        <f t="shared" si="16"/>
        <v xml:space="preserve"> </v>
      </c>
      <c r="AZ23" s="2"/>
      <c r="BA23" s="2" t="str">
        <f t="shared" si="53"/>
        <v/>
      </c>
      <c r="BB23" s="2" t="str">
        <f t="shared" si="54"/>
        <v/>
      </c>
      <c r="BC23" s="2" t="str">
        <f t="shared" si="55"/>
        <v/>
      </c>
      <c r="BD23" s="2" t="str">
        <f t="shared" si="56"/>
        <v/>
      </c>
      <c r="BH23" s="320" t="str">
        <f t="shared" si="65"/>
        <v>1</v>
      </c>
      <c r="BI23" s="16" t="str">
        <f t="shared" si="66"/>
        <v/>
      </c>
      <c r="BJ23" s="4">
        <f t="shared" si="17"/>
        <v>1</v>
      </c>
      <c r="BK23" s="7" t="str">
        <f t="shared" si="18"/>
        <v/>
      </c>
      <c r="BL23" s="7" t="str">
        <f t="shared" si="19"/>
        <v>得点</v>
      </c>
      <c r="BM23" s="8">
        <f t="shared" si="57"/>
        <v>1</v>
      </c>
      <c r="BN23" s="8" t="str">
        <f t="shared" si="20"/>
        <v/>
      </c>
      <c r="BO23" s="8" t="str">
        <f t="shared" si="76"/>
        <v>1</v>
      </c>
      <c r="BP23" s="8" t="str">
        <f t="shared" si="21"/>
        <v>16</v>
      </c>
      <c r="BQ23" s="8" t="str">
        <f t="shared" si="22"/>
        <v>35</v>
      </c>
      <c r="BR23" s="8" t="str">
        <f t="shared" si="23"/>
        <v/>
      </c>
      <c r="BS23" s="8" t="str">
        <f t="shared" si="59"/>
        <v/>
      </c>
      <c r="BT23" s="9" t="str">
        <f t="shared" si="60"/>
        <v/>
      </c>
      <c r="BU23" s="10">
        <f t="shared" si="24"/>
        <v>0</v>
      </c>
      <c r="BV23" s="7" t="str">
        <f t="shared" si="25"/>
        <v/>
      </c>
      <c r="BW23" s="7" t="str">
        <f t="shared" si="26"/>
        <v/>
      </c>
      <c r="BX23" s="5" t="str">
        <f t="shared" si="27"/>
        <v/>
      </c>
      <c r="BY23" s="3" t="str">
        <f t="shared" si="28"/>
        <v/>
      </c>
      <c r="BZ23" s="5" t="str">
        <f t="shared" si="29"/>
        <v/>
      </c>
      <c r="CA23" s="8" t="str">
        <f t="shared" si="30"/>
        <v/>
      </c>
      <c r="CB23" s="8" t="str">
        <f t="shared" si="61"/>
        <v/>
      </c>
      <c r="CC23" s="8" t="str">
        <f t="shared" si="31"/>
        <v/>
      </c>
      <c r="CD23" s="8" t="str">
        <f t="shared" si="32"/>
        <v/>
      </c>
      <c r="CE23" s="8" t="str">
        <f t="shared" si="33"/>
        <v/>
      </c>
      <c r="CF23" s="8" t="str">
        <f t="shared" si="62"/>
        <v/>
      </c>
      <c r="CG23" s="8" t="str">
        <f t="shared" si="34"/>
        <v/>
      </c>
      <c r="CH23" s="8" t="str">
        <f t="shared" si="35"/>
        <v/>
      </c>
      <c r="CI23" s="4"/>
      <c r="CJ23" s="4" t="str">
        <f t="shared" si="36"/>
        <v/>
      </c>
      <c r="CK23" s="5" t="str">
        <f t="shared" si="37"/>
        <v/>
      </c>
      <c r="CL23" s="1" t="str">
        <f t="shared" si="67"/>
        <v/>
      </c>
      <c r="CM23" s="337" t="str">
        <f t="shared" si="68"/>
        <v/>
      </c>
      <c r="CN23" s="337" t="str">
        <f t="shared" si="69"/>
        <v/>
      </c>
      <c r="CO23" s="8" t="str">
        <f t="shared" si="70"/>
        <v/>
      </c>
      <c r="CP23" s="8"/>
      <c r="CQ23" s="8" t="str">
        <f t="shared" si="71"/>
        <v/>
      </c>
      <c r="CR23" s="8" t="str">
        <f t="shared" si="72"/>
        <v/>
      </c>
      <c r="CS23" s="8" t="str">
        <f t="shared" si="73"/>
        <v/>
      </c>
      <c r="CT23" s="8" t="str">
        <f t="shared" si="74"/>
        <v/>
      </c>
      <c r="CU23" s="8"/>
      <c r="CV23" s="8" t="str">
        <f t="shared" si="75"/>
        <v/>
      </c>
    </row>
    <row r="24" spans="1:100" ht="17.25" customHeight="1" x14ac:dyDescent="0.15">
      <c r="A24" s="54">
        <v>16</v>
      </c>
      <c r="B24" s="275" t="str">
        <f>+K1</f>
        <v>下関中央工業</v>
      </c>
      <c r="C24" s="61">
        <v>13</v>
      </c>
      <c r="D24" s="272" t="s">
        <v>156</v>
      </c>
      <c r="E24" s="58" t="s">
        <v>157</v>
      </c>
      <c r="F24" s="64">
        <v>7</v>
      </c>
      <c r="G24" s="272" t="s">
        <v>145</v>
      </c>
      <c r="H24" s="341"/>
      <c r="I24" s="20" t="str">
        <f t="shared" si="0"/>
        <v>7</v>
      </c>
      <c r="J24" s="18" t="str">
        <f t="shared" si="1"/>
        <v>W</v>
      </c>
      <c r="K24" s="18" t="str">
        <f>IF(BH24="1",COUNTIF(BH$9:BH24,"1"),"")</f>
        <v/>
      </c>
      <c r="L24" s="18" t="str">
        <f t="shared" si="2"/>
        <v>17</v>
      </c>
      <c r="M24" s="18" t="str">
        <f t="shared" si="3"/>
        <v>22</v>
      </c>
      <c r="N24" s="18">
        <f>IF(BI24="1",COUNTIF(BI$9:BI24,"1"),"")</f>
        <v>5</v>
      </c>
      <c r="O24" s="18" t="str">
        <f t="shared" si="4"/>
        <v>○</v>
      </c>
      <c r="P24" s="21" t="str">
        <f t="shared" si="5"/>
        <v>13</v>
      </c>
      <c r="Q24" s="1"/>
      <c r="R24" s="12" t="str">
        <f ca="1">IF(namelist!B31="","",namelist!B31)</f>
        <v/>
      </c>
      <c r="S24" s="41" t="str">
        <f t="shared" ca="1" si="38"/>
        <v/>
      </c>
      <c r="T24" s="41" t="str">
        <f t="shared" ca="1" si="6"/>
        <v/>
      </c>
      <c r="U24" s="41" t="str">
        <f t="shared" ca="1" si="7"/>
        <v/>
      </c>
      <c r="V24" s="41" t="str">
        <f t="shared" ca="1" si="8"/>
        <v/>
      </c>
      <c r="W24" s="41" t="str">
        <f t="shared" ca="1" si="9"/>
        <v/>
      </c>
      <c r="X24" s="67"/>
      <c r="Y24" s="12" t="str">
        <f ca="1">IF(namelist!F31="","",namelist!F31)</f>
        <v/>
      </c>
      <c r="Z24" s="41" t="str">
        <f t="shared" ca="1" si="39"/>
        <v/>
      </c>
      <c r="AA24" s="41" t="str">
        <f t="shared" ca="1" si="10"/>
        <v/>
      </c>
      <c r="AB24" s="41" t="str">
        <f t="shared" ca="1" si="11"/>
        <v/>
      </c>
      <c r="AC24" s="41" t="str">
        <f t="shared" ca="1" si="12"/>
        <v/>
      </c>
      <c r="AD24" s="41" t="str">
        <f t="shared" ca="1" si="13"/>
        <v/>
      </c>
      <c r="AE24" s="67"/>
      <c r="AH24" s="2" t="str">
        <f t="shared" si="77"/>
        <v/>
      </c>
      <c r="AI24" s="2" t="str">
        <f t="shared" si="78"/>
        <v/>
      </c>
      <c r="AJ24" s="2" t="str">
        <f t="shared" si="63"/>
        <v/>
      </c>
      <c r="AK24" s="2" t="str">
        <f t="shared" si="42"/>
        <v/>
      </c>
      <c r="AL24" s="2" t="str">
        <f t="shared" si="43"/>
        <v/>
      </c>
      <c r="AM24" s="2" t="str">
        <f t="shared" si="44"/>
        <v/>
      </c>
      <c r="AN24" s="2" t="str">
        <f t="shared" si="45"/>
        <v/>
      </c>
      <c r="AO24" s="2" t="str">
        <f t="shared" si="79"/>
        <v/>
      </c>
      <c r="AP24" s="2">
        <f t="shared" si="80"/>
        <v>13</v>
      </c>
      <c r="AQ24" s="2" t="str">
        <f t="shared" si="64"/>
        <v/>
      </c>
      <c r="AR24" s="2" t="str">
        <f t="shared" si="48"/>
        <v/>
      </c>
      <c r="AS24" s="2" t="str">
        <f t="shared" si="49"/>
        <v>○</v>
      </c>
      <c r="AT24" s="2" t="str">
        <f t="shared" si="50"/>
        <v/>
      </c>
      <c r="AU24" s="2" t="str">
        <f t="shared" si="51"/>
        <v/>
      </c>
      <c r="AV24" s="2" t="str">
        <f t="shared" si="52"/>
        <v>7</v>
      </c>
      <c r="AW24" s="2" t="str">
        <f t="shared" si="14"/>
        <v xml:space="preserve"> </v>
      </c>
      <c r="AX24" s="2" t="str">
        <f t="shared" si="15"/>
        <v xml:space="preserve"> </v>
      </c>
      <c r="AY24" s="2" t="str">
        <f t="shared" si="16"/>
        <v xml:space="preserve"> </v>
      </c>
      <c r="AZ24" s="2"/>
      <c r="BA24" s="2" t="str">
        <f t="shared" si="53"/>
        <v/>
      </c>
      <c r="BB24" s="2" t="str">
        <f t="shared" si="54"/>
        <v/>
      </c>
      <c r="BC24" s="2" t="str">
        <f t="shared" si="55"/>
        <v/>
      </c>
      <c r="BD24" s="2" t="str">
        <f t="shared" si="56"/>
        <v/>
      </c>
      <c r="BE24" s="2"/>
      <c r="BH24" s="320" t="str">
        <f t="shared" si="65"/>
        <v/>
      </c>
      <c r="BI24" s="16" t="str">
        <f t="shared" si="66"/>
        <v>1</v>
      </c>
      <c r="BJ24" s="4" t="str">
        <f t="shared" si="17"/>
        <v/>
      </c>
      <c r="BK24" s="7" t="str">
        <f t="shared" si="18"/>
        <v>○</v>
      </c>
      <c r="BL24" s="7" t="str">
        <f t="shared" si="19"/>
        <v/>
      </c>
      <c r="BM24" s="8" t="str">
        <f t="shared" si="57"/>
        <v/>
      </c>
      <c r="BN24" s="8" t="str">
        <f t="shared" si="20"/>
        <v/>
      </c>
      <c r="BO24" s="8" t="str">
        <f t="shared" si="76"/>
        <v/>
      </c>
      <c r="BP24" s="8" t="str">
        <f t="shared" si="21"/>
        <v/>
      </c>
      <c r="BQ24" s="8" t="str">
        <f t="shared" si="22"/>
        <v/>
      </c>
      <c r="BR24" s="8" t="str">
        <f t="shared" si="23"/>
        <v/>
      </c>
      <c r="BS24" s="8" t="str">
        <f t="shared" si="59"/>
        <v/>
      </c>
      <c r="BT24" s="9" t="str">
        <f t="shared" si="60"/>
        <v/>
      </c>
      <c r="BU24" s="10" t="str">
        <f t="shared" si="24"/>
        <v/>
      </c>
      <c r="BV24" s="7" t="str">
        <f t="shared" si="25"/>
        <v/>
      </c>
      <c r="BW24" s="7" t="str">
        <f t="shared" si="26"/>
        <v/>
      </c>
      <c r="BX24" s="5" t="str">
        <f t="shared" si="27"/>
        <v>W</v>
      </c>
      <c r="BY24" s="3" t="str">
        <f t="shared" si="28"/>
        <v>W</v>
      </c>
      <c r="BZ24" s="5">
        <f t="shared" si="29"/>
        <v>7</v>
      </c>
      <c r="CA24" s="8">
        <f t="shared" si="30"/>
        <v>7</v>
      </c>
      <c r="CB24" s="8" t="str">
        <f t="shared" si="61"/>
        <v>W</v>
      </c>
      <c r="CC24" s="8" t="str">
        <f t="shared" si="31"/>
        <v/>
      </c>
      <c r="CD24" s="8" t="str">
        <f t="shared" si="32"/>
        <v>17</v>
      </c>
      <c r="CE24" s="8" t="str">
        <f t="shared" si="33"/>
        <v>22</v>
      </c>
      <c r="CF24" s="8" t="str">
        <f t="shared" si="62"/>
        <v>1</v>
      </c>
      <c r="CG24" s="8" t="str">
        <f t="shared" si="34"/>
        <v>○</v>
      </c>
      <c r="CH24" s="8">
        <f t="shared" si="35"/>
        <v>13</v>
      </c>
      <c r="CI24" s="4"/>
      <c r="CJ24" s="4" t="str">
        <f t="shared" si="36"/>
        <v>W</v>
      </c>
      <c r="CK24" s="5" t="str">
        <f t="shared" si="37"/>
        <v>7m得点</v>
      </c>
      <c r="CL24" s="1" t="str">
        <f t="shared" si="67"/>
        <v/>
      </c>
      <c r="CM24" s="337" t="str">
        <f t="shared" si="68"/>
        <v/>
      </c>
      <c r="CN24" s="337" t="str">
        <f t="shared" si="69"/>
        <v/>
      </c>
      <c r="CO24" s="8" t="str">
        <f t="shared" si="70"/>
        <v/>
      </c>
      <c r="CP24" s="8"/>
      <c r="CQ24" s="8" t="str">
        <f t="shared" si="71"/>
        <v/>
      </c>
      <c r="CR24" s="8" t="str">
        <f t="shared" si="72"/>
        <v/>
      </c>
      <c r="CS24" s="8" t="str">
        <f t="shared" si="73"/>
        <v/>
      </c>
      <c r="CT24" s="8" t="str">
        <f t="shared" si="74"/>
        <v/>
      </c>
      <c r="CU24" s="8"/>
      <c r="CV24" s="8" t="str">
        <f t="shared" si="75"/>
        <v/>
      </c>
    </row>
    <row r="25" spans="1:100" ht="17.25" customHeight="1" x14ac:dyDescent="0.15">
      <c r="A25" s="54">
        <v>17</v>
      </c>
      <c r="B25" s="275" t="str">
        <f>+C1</f>
        <v>岩国商業</v>
      </c>
      <c r="C25" s="61">
        <v>1</v>
      </c>
      <c r="D25" s="272" t="s">
        <v>141</v>
      </c>
      <c r="E25" s="58" t="s">
        <v>158</v>
      </c>
      <c r="F25" s="64" t="s">
        <v>208</v>
      </c>
      <c r="G25" s="272" t="s">
        <v>145</v>
      </c>
      <c r="H25" s="341"/>
      <c r="I25" s="20" t="str">
        <f t="shared" si="0"/>
        <v>1</v>
      </c>
      <c r="J25" s="18" t="str">
        <f t="shared" si="1"/>
        <v/>
      </c>
      <c r="K25" s="18">
        <f>IF(BH25="1",COUNTIF(BH$9:BH25,"1"),"")</f>
        <v>7</v>
      </c>
      <c r="L25" s="18" t="str">
        <f t="shared" si="2"/>
        <v>19</v>
      </c>
      <c r="M25" s="18" t="str">
        <f t="shared" si="3"/>
        <v>05</v>
      </c>
      <c r="N25" s="18" t="str">
        <f>IF(BI25="1",COUNTIF(BI$9:BI25,"1"),"")</f>
        <v/>
      </c>
      <c r="O25" s="18" t="str">
        <f t="shared" si="4"/>
        <v>W</v>
      </c>
      <c r="P25" s="21" t="str">
        <f t="shared" si="5"/>
        <v>a</v>
      </c>
      <c r="Q25" s="1"/>
      <c r="R25" s="320" t="s">
        <v>52</v>
      </c>
      <c r="S25" s="363">
        <f ca="1">SUM(S9:S24)</f>
        <v>23</v>
      </c>
      <c r="T25" s="41">
        <f>COUNTIF(AV:AV,R25)</f>
        <v>0</v>
      </c>
      <c r="U25" s="41">
        <f>COUNTIF(AW:AW,R25)</f>
        <v>0</v>
      </c>
      <c r="V25" s="41">
        <f>COUNTIF(AX9:AX110,R25)</f>
        <v>0</v>
      </c>
      <c r="W25" s="41">
        <f>COUNTIF(AY:AY,R25)</f>
        <v>0</v>
      </c>
      <c r="X25" s="67"/>
      <c r="Y25" s="320" t="s">
        <v>52</v>
      </c>
      <c r="Z25" s="363">
        <f ca="1">SUM(Z9:Z24)</f>
        <v>25</v>
      </c>
      <c r="AA25" s="41">
        <f>COUNTIF(BA:BA,R25)</f>
        <v>1</v>
      </c>
      <c r="AB25" s="41">
        <f>COUNTIF(BB:BB,R25)</f>
        <v>0</v>
      </c>
      <c r="AC25" s="41">
        <f>COUNTIF(BC9:BC110,R25)</f>
        <v>0</v>
      </c>
      <c r="AD25" s="41">
        <f>COUNTIF(BD:BD,R25)</f>
        <v>0</v>
      </c>
      <c r="AE25" s="67"/>
      <c r="AH25" s="2">
        <f t="shared" si="77"/>
        <v>1</v>
      </c>
      <c r="AI25" s="2" t="str">
        <f t="shared" si="78"/>
        <v/>
      </c>
      <c r="AJ25" s="2" t="str">
        <f t="shared" si="63"/>
        <v/>
      </c>
      <c r="AK25" s="2" t="str">
        <f t="shared" si="42"/>
        <v/>
      </c>
      <c r="AL25" s="2" t="str">
        <f t="shared" si="43"/>
        <v/>
      </c>
      <c r="AM25" s="2" t="str">
        <f t="shared" si="44"/>
        <v/>
      </c>
      <c r="AN25" s="2" t="str">
        <f t="shared" si="45"/>
        <v/>
      </c>
      <c r="AO25" s="2" t="str">
        <f t="shared" si="79"/>
        <v/>
      </c>
      <c r="AP25" s="2" t="str">
        <f t="shared" si="80"/>
        <v/>
      </c>
      <c r="AQ25" s="2" t="str">
        <f t="shared" si="64"/>
        <v/>
      </c>
      <c r="AR25" s="2" t="str">
        <f t="shared" si="48"/>
        <v/>
      </c>
      <c r="AS25" s="2" t="str">
        <f t="shared" si="49"/>
        <v/>
      </c>
      <c r="AT25" s="2" t="str">
        <f t="shared" si="50"/>
        <v/>
      </c>
      <c r="AU25" s="2" t="str">
        <f t="shared" si="51"/>
        <v/>
      </c>
      <c r="AV25" s="2" t="str">
        <f t="shared" si="52"/>
        <v xml:space="preserve"> </v>
      </c>
      <c r="AW25" s="2" t="str">
        <f t="shared" si="14"/>
        <v xml:space="preserve"> </v>
      </c>
      <c r="AX25" s="2" t="str">
        <f t="shared" si="15"/>
        <v xml:space="preserve"> </v>
      </c>
      <c r="AY25" s="2" t="str">
        <f t="shared" si="16"/>
        <v xml:space="preserve"> </v>
      </c>
      <c r="AZ25" s="2"/>
      <c r="BA25" s="2" t="str">
        <f t="shared" si="53"/>
        <v>A</v>
      </c>
      <c r="BB25" s="2" t="str">
        <f t="shared" si="54"/>
        <v/>
      </c>
      <c r="BC25" s="2" t="str">
        <f t="shared" si="55"/>
        <v/>
      </c>
      <c r="BD25" s="2" t="str">
        <f t="shared" si="56"/>
        <v/>
      </c>
      <c r="BH25" s="320" t="str">
        <f t="shared" si="65"/>
        <v>1</v>
      </c>
      <c r="BI25" s="16" t="str">
        <f t="shared" si="66"/>
        <v/>
      </c>
      <c r="BJ25" s="4">
        <f t="shared" si="17"/>
        <v>1</v>
      </c>
      <c r="BK25" s="7" t="str">
        <f t="shared" si="18"/>
        <v/>
      </c>
      <c r="BL25" s="7" t="str">
        <f t="shared" si="19"/>
        <v>得点</v>
      </c>
      <c r="BM25" s="8">
        <f t="shared" si="57"/>
        <v>1</v>
      </c>
      <c r="BN25" s="8" t="str">
        <f t="shared" si="20"/>
        <v/>
      </c>
      <c r="BO25" s="8" t="str">
        <f t="shared" si="76"/>
        <v>1</v>
      </c>
      <c r="BP25" s="8" t="str">
        <f t="shared" si="21"/>
        <v>19</v>
      </c>
      <c r="BQ25" s="8" t="str">
        <f t="shared" si="22"/>
        <v>05</v>
      </c>
      <c r="BR25" s="8" t="str">
        <f t="shared" si="23"/>
        <v/>
      </c>
      <c r="BS25" s="8" t="str">
        <f t="shared" si="59"/>
        <v>W</v>
      </c>
      <c r="BT25" s="9" t="str">
        <f t="shared" si="60"/>
        <v>a</v>
      </c>
      <c r="BU25" s="10" t="str">
        <f>IF(B25=+$C$1,F25,"")</f>
        <v>a</v>
      </c>
      <c r="BV25" s="7" t="str">
        <f t="shared" si="25"/>
        <v>W</v>
      </c>
      <c r="BW25" s="7" t="str">
        <f t="shared" si="26"/>
        <v>W</v>
      </c>
      <c r="BX25" s="5" t="str">
        <f t="shared" si="27"/>
        <v>W</v>
      </c>
      <c r="BY25" s="3" t="str">
        <f t="shared" si="28"/>
        <v/>
      </c>
      <c r="BZ25" s="5" t="str">
        <f t="shared" si="29"/>
        <v/>
      </c>
      <c r="CA25" s="8" t="str">
        <f t="shared" si="30"/>
        <v/>
      </c>
      <c r="CB25" s="8" t="str">
        <f t="shared" si="61"/>
        <v/>
      </c>
      <c r="CC25" s="8" t="str">
        <f t="shared" si="31"/>
        <v/>
      </c>
      <c r="CD25" s="8" t="str">
        <f t="shared" si="32"/>
        <v/>
      </c>
      <c r="CE25" s="8" t="str">
        <f t="shared" si="33"/>
        <v/>
      </c>
      <c r="CF25" s="8" t="str">
        <f t="shared" si="62"/>
        <v/>
      </c>
      <c r="CG25" s="8" t="str">
        <f t="shared" si="34"/>
        <v/>
      </c>
      <c r="CH25" s="8" t="str">
        <f t="shared" si="35"/>
        <v/>
      </c>
      <c r="CI25" s="4"/>
      <c r="CJ25" s="4" t="str">
        <f t="shared" si="36"/>
        <v>W</v>
      </c>
      <c r="CK25" s="5" t="str">
        <f t="shared" si="37"/>
        <v/>
      </c>
      <c r="CL25" s="1" t="str">
        <f t="shared" si="67"/>
        <v/>
      </c>
      <c r="CM25" s="337" t="str">
        <f t="shared" si="68"/>
        <v/>
      </c>
      <c r="CN25" s="337" t="str">
        <f t="shared" si="69"/>
        <v/>
      </c>
      <c r="CO25" s="8" t="str">
        <f t="shared" si="70"/>
        <v/>
      </c>
      <c r="CP25" s="8"/>
      <c r="CQ25" s="8" t="str">
        <f t="shared" si="71"/>
        <v/>
      </c>
      <c r="CR25" s="8" t="str">
        <f t="shared" si="72"/>
        <v/>
      </c>
      <c r="CS25" s="8" t="str">
        <f t="shared" si="73"/>
        <v/>
      </c>
      <c r="CT25" s="8" t="str">
        <f t="shared" si="74"/>
        <v/>
      </c>
      <c r="CU25" s="8"/>
      <c r="CV25" s="8" t="str">
        <f t="shared" si="75"/>
        <v/>
      </c>
    </row>
    <row r="26" spans="1:100" ht="17.25" customHeight="1" x14ac:dyDescent="0.15">
      <c r="A26" s="54">
        <v>18</v>
      </c>
      <c r="B26" s="275" t="str">
        <f>+K1</f>
        <v>下関中央工業</v>
      </c>
      <c r="C26" s="61">
        <v>1</v>
      </c>
      <c r="D26" s="272" t="s">
        <v>141</v>
      </c>
      <c r="E26" s="58" t="s">
        <v>159</v>
      </c>
      <c r="F26" s="64"/>
      <c r="G26" s="272"/>
      <c r="H26" s="341"/>
      <c r="I26" s="20" t="str">
        <f t="shared" si="0"/>
        <v/>
      </c>
      <c r="J26" s="18" t="str">
        <f t="shared" si="1"/>
        <v/>
      </c>
      <c r="K26" s="18" t="str">
        <f>IF(BH26="1",COUNTIF(BH$9:BH26,"1"),"")</f>
        <v/>
      </c>
      <c r="L26" s="18" t="str">
        <f t="shared" si="2"/>
        <v>21</v>
      </c>
      <c r="M26" s="18" t="str">
        <f t="shared" si="3"/>
        <v>19</v>
      </c>
      <c r="N26" s="18">
        <f>IF(BI26="1",COUNTIF(BI$9:BI26,"1"),"")</f>
        <v>6</v>
      </c>
      <c r="O26" s="18" t="str">
        <f t="shared" si="4"/>
        <v/>
      </c>
      <c r="P26" s="21" t="str">
        <f t="shared" si="5"/>
        <v>1</v>
      </c>
      <c r="Q26" s="1"/>
      <c r="R26" s="320" t="s">
        <v>83</v>
      </c>
      <c r="S26" s="363"/>
      <c r="T26" s="41">
        <f>COUNTIF(AV:AV,R26)</f>
        <v>0</v>
      </c>
      <c r="U26" s="41">
        <f>COUNTIF(AW:AW,R26)</f>
        <v>0</v>
      </c>
      <c r="V26" s="41">
        <f>COUNTIF(AX9:AX110,R26)</f>
        <v>0</v>
      </c>
      <c r="W26" s="41">
        <f>COUNTIF(AY:AY,R26)</f>
        <v>0</v>
      </c>
      <c r="X26" s="67"/>
      <c r="Y26" s="320" t="s">
        <v>83</v>
      </c>
      <c r="Z26" s="363"/>
      <c r="AA26" s="41">
        <f>COUNTIF(BA:BA,R26)</f>
        <v>0</v>
      </c>
      <c r="AB26" s="41">
        <f>COUNTIF(BB:BB,R26)</f>
        <v>0</v>
      </c>
      <c r="AC26" s="41">
        <f>COUNTIF(BC9:BC110,R26)</f>
        <v>0</v>
      </c>
      <c r="AD26" s="41">
        <f>COUNTIF(BD:BD,R26)</f>
        <v>0</v>
      </c>
      <c r="AE26" s="67"/>
      <c r="AH26" s="2" t="str">
        <f t="shared" si="77"/>
        <v/>
      </c>
      <c r="AI26" s="2" t="str">
        <f t="shared" si="78"/>
        <v/>
      </c>
      <c r="AJ26" s="2" t="str">
        <f t="shared" si="63"/>
        <v/>
      </c>
      <c r="AK26" s="2" t="str">
        <f t="shared" si="42"/>
        <v/>
      </c>
      <c r="AL26" s="2" t="str">
        <f t="shared" si="43"/>
        <v/>
      </c>
      <c r="AM26" s="2" t="str">
        <f t="shared" si="44"/>
        <v/>
      </c>
      <c r="AN26" s="2" t="str">
        <f t="shared" si="45"/>
        <v/>
      </c>
      <c r="AO26" s="2" t="str">
        <f t="shared" si="79"/>
        <v/>
      </c>
      <c r="AP26" s="2">
        <f t="shared" si="80"/>
        <v>1</v>
      </c>
      <c r="AQ26" s="2" t="str">
        <f t="shared" si="64"/>
        <v/>
      </c>
      <c r="AR26" s="2" t="str">
        <f t="shared" si="48"/>
        <v/>
      </c>
      <c r="AS26" s="2" t="str">
        <f t="shared" si="49"/>
        <v/>
      </c>
      <c r="AT26" s="2" t="str">
        <f t="shared" si="50"/>
        <v/>
      </c>
      <c r="AU26" s="2" t="str">
        <f t="shared" si="51"/>
        <v/>
      </c>
      <c r="AV26" s="2" t="str">
        <f t="shared" si="52"/>
        <v xml:space="preserve"> </v>
      </c>
      <c r="AW26" s="2" t="str">
        <f t="shared" si="14"/>
        <v xml:space="preserve"> </v>
      </c>
      <c r="AX26" s="2" t="str">
        <f t="shared" si="15"/>
        <v xml:space="preserve"> </v>
      </c>
      <c r="AY26" s="2" t="str">
        <f t="shared" si="16"/>
        <v xml:space="preserve"> </v>
      </c>
      <c r="AZ26" s="2"/>
      <c r="BA26" s="2" t="str">
        <f t="shared" si="53"/>
        <v/>
      </c>
      <c r="BB26" s="2" t="str">
        <f t="shared" si="54"/>
        <v/>
      </c>
      <c r="BC26" s="2" t="str">
        <f t="shared" si="55"/>
        <v/>
      </c>
      <c r="BD26" s="2" t="str">
        <f t="shared" si="56"/>
        <v/>
      </c>
      <c r="BH26" s="320" t="str">
        <f t="shared" ref="BH26:BH89" si="81">BO26&amp;CC26&amp;CQ26</f>
        <v/>
      </c>
      <c r="BI26" s="16" t="str">
        <f t="shared" ref="BI26:BI89" si="82">BR26&amp;CF26&amp;CT26</f>
        <v>1</v>
      </c>
      <c r="BJ26" s="4" t="str">
        <f t="shared" si="17"/>
        <v/>
      </c>
      <c r="BK26" s="7" t="str">
        <f t="shared" si="18"/>
        <v/>
      </c>
      <c r="BL26" s="7" t="str">
        <f t="shared" si="19"/>
        <v/>
      </c>
      <c r="BM26" s="8" t="str">
        <f t="shared" si="57"/>
        <v/>
      </c>
      <c r="BN26" s="8" t="str">
        <f t="shared" si="20"/>
        <v/>
      </c>
      <c r="BO26" s="8" t="str">
        <f t="shared" si="76"/>
        <v/>
      </c>
      <c r="BP26" s="8" t="str">
        <f t="shared" si="21"/>
        <v/>
      </c>
      <c r="BQ26" s="8" t="str">
        <f t="shared" si="22"/>
        <v/>
      </c>
      <c r="BR26" s="8" t="str">
        <f t="shared" si="23"/>
        <v/>
      </c>
      <c r="BS26" s="8" t="str">
        <f t="shared" si="59"/>
        <v/>
      </c>
      <c r="BT26" s="9" t="str">
        <f t="shared" si="60"/>
        <v/>
      </c>
      <c r="BU26" s="10" t="str">
        <f t="shared" si="24"/>
        <v/>
      </c>
      <c r="BV26" s="7" t="str">
        <f t="shared" si="25"/>
        <v/>
      </c>
      <c r="BW26" s="7" t="str">
        <f t="shared" si="26"/>
        <v/>
      </c>
      <c r="BX26" s="5" t="str">
        <f t="shared" si="27"/>
        <v/>
      </c>
      <c r="BY26" s="3" t="str">
        <f t="shared" si="28"/>
        <v/>
      </c>
      <c r="BZ26" s="5">
        <f t="shared" si="29"/>
        <v>0</v>
      </c>
      <c r="CA26" s="8" t="str">
        <f t="shared" si="30"/>
        <v/>
      </c>
      <c r="CB26" s="8" t="str">
        <f t="shared" si="61"/>
        <v/>
      </c>
      <c r="CC26" s="8" t="str">
        <f t="shared" si="31"/>
        <v/>
      </c>
      <c r="CD26" s="8" t="str">
        <f t="shared" si="32"/>
        <v>21</v>
      </c>
      <c r="CE26" s="8" t="str">
        <f t="shared" si="33"/>
        <v>19</v>
      </c>
      <c r="CF26" s="8" t="str">
        <f t="shared" si="62"/>
        <v>1</v>
      </c>
      <c r="CG26" s="8" t="str">
        <f t="shared" si="34"/>
        <v/>
      </c>
      <c r="CH26" s="8">
        <f t="shared" si="35"/>
        <v>1</v>
      </c>
      <c r="CI26" s="4"/>
      <c r="CJ26" s="4" t="str">
        <f t="shared" si="36"/>
        <v/>
      </c>
      <c r="CK26" s="5" t="str">
        <f t="shared" si="37"/>
        <v>得点</v>
      </c>
      <c r="CL26" s="1" t="str">
        <f t="shared" si="67"/>
        <v/>
      </c>
      <c r="CM26" s="337" t="str">
        <f t="shared" si="68"/>
        <v/>
      </c>
      <c r="CN26" s="337" t="str">
        <f t="shared" si="69"/>
        <v/>
      </c>
      <c r="CO26" s="8" t="str">
        <f t="shared" si="70"/>
        <v/>
      </c>
      <c r="CP26" s="8"/>
      <c r="CQ26" s="8" t="str">
        <f t="shared" si="71"/>
        <v/>
      </c>
      <c r="CR26" s="8" t="str">
        <f t="shared" si="72"/>
        <v/>
      </c>
      <c r="CS26" s="8" t="str">
        <f t="shared" si="73"/>
        <v/>
      </c>
      <c r="CT26" s="8" t="str">
        <f t="shared" si="74"/>
        <v/>
      </c>
      <c r="CU26" s="8"/>
      <c r="CV26" s="8" t="str">
        <f t="shared" si="75"/>
        <v/>
      </c>
    </row>
    <row r="27" spans="1:100" ht="17.25" customHeight="1" x14ac:dyDescent="0.15">
      <c r="A27" s="54">
        <v>19</v>
      </c>
      <c r="B27" s="275" t="str">
        <f>+C1</f>
        <v>岩国商業</v>
      </c>
      <c r="C27" s="61">
        <v>1</v>
      </c>
      <c r="D27" s="272" t="s">
        <v>141</v>
      </c>
      <c r="E27" s="58" t="s">
        <v>160</v>
      </c>
      <c r="F27" s="64"/>
      <c r="G27" s="272"/>
      <c r="H27" s="341"/>
      <c r="I27" s="20" t="str">
        <f t="shared" si="0"/>
        <v>1</v>
      </c>
      <c r="J27" s="18" t="str">
        <f t="shared" si="1"/>
        <v/>
      </c>
      <c r="K27" s="18">
        <f>IF(BH27="1",COUNTIF(BH$9:BH27,"1"),"")</f>
        <v>8</v>
      </c>
      <c r="L27" s="18" t="str">
        <f t="shared" si="2"/>
        <v>21</v>
      </c>
      <c r="M27" s="18" t="str">
        <f t="shared" si="3"/>
        <v>46</v>
      </c>
      <c r="N27" s="18" t="str">
        <f>IF(BI27="1",COUNTIF(BI$9:BI27,"1"),"")</f>
        <v/>
      </c>
      <c r="O27" s="18" t="str">
        <f t="shared" si="4"/>
        <v/>
      </c>
      <c r="P27" s="21" t="str">
        <f t="shared" si="5"/>
        <v/>
      </c>
      <c r="Q27" s="1"/>
      <c r="R27" s="320" t="s">
        <v>207</v>
      </c>
      <c r="S27" s="363"/>
      <c r="T27" s="41">
        <f>COUNTIF(AV:AV,R27)</f>
        <v>0</v>
      </c>
      <c r="U27" s="41">
        <f>COUNTIF(AW:AW,R27)</f>
        <v>0</v>
      </c>
      <c r="V27" s="41">
        <f>COUNTIF(AX9:AX110,R27)</f>
        <v>0</v>
      </c>
      <c r="W27" s="41">
        <f>COUNTIF(AY:AY,R27)</f>
        <v>0</v>
      </c>
      <c r="X27" s="67"/>
      <c r="Y27" s="320" t="s">
        <v>207</v>
      </c>
      <c r="Z27" s="363"/>
      <c r="AA27" s="41">
        <f>COUNTIF(BA:BA,R27)</f>
        <v>0</v>
      </c>
      <c r="AB27" s="41">
        <f>COUNTIF(BB:BB,R27)</f>
        <v>0</v>
      </c>
      <c r="AC27" s="41">
        <f>COUNTIF(BC9:BC110,R27)</f>
        <v>0</v>
      </c>
      <c r="AD27" s="41">
        <f>COUNTIF(BD:BD,R27)</f>
        <v>0</v>
      </c>
      <c r="AE27" s="67"/>
      <c r="AH27" s="2">
        <f t="shared" si="77"/>
        <v>1</v>
      </c>
      <c r="AI27" s="2" t="str">
        <f t="shared" si="78"/>
        <v/>
      </c>
      <c r="AJ27" s="2" t="str">
        <f t="shared" si="63"/>
        <v/>
      </c>
      <c r="AK27" s="2" t="str">
        <f t="shared" si="42"/>
        <v/>
      </c>
      <c r="AL27" s="2" t="str">
        <f t="shared" si="43"/>
        <v/>
      </c>
      <c r="AM27" s="2" t="str">
        <f t="shared" si="44"/>
        <v/>
      </c>
      <c r="AN27" s="2" t="str">
        <f t="shared" si="45"/>
        <v/>
      </c>
      <c r="AO27" s="2" t="str">
        <f t="shared" si="79"/>
        <v/>
      </c>
      <c r="AP27" s="2" t="str">
        <f t="shared" si="80"/>
        <v/>
      </c>
      <c r="AQ27" s="2" t="str">
        <f t="shared" si="64"/>
        <v/>
      </c>
      <c r="AR27" s="2" t="str">
        <f t="shared" si="48"/>
        <v/>
      </c>
      <c r="AS27" s="2" t="str">
        <f t="shared" si="49"/>
        <v/>
      </c>
      <c r="AT27" s="2" t="str">
        <f t="shared" si="50"/>
        <v/>
      </c>
      <c r="AU27" s="2" t="str">
        <f t="shared" si="51"/>
        <v/>
      </c>
      <c r="AV27" s="2" t="str">
        <f t="shared" si="52"/>
        <v xml:space="preserve"> </v>
      </c>
      <c r="AW27" s="2" t="str">
        <f t="shared" si="14"/>
        <v xml:space="preserve"> </v>
      </c>
      <c r="AX27" s="2" t="str">
        <f t="shared" si="15"/>
        <v xml:space="preserve"> </v>
      </c>
      <c r="AY27" s="2" t="str">
        <f t="shared" si="16"/>
        <v xml:space="preserve"> </v>
      </c>
      <c r="AZ27" s="2"/>
      <c r="BA27" s="2" t="str">
        <f t="shared" si="53"/>
        <v/>
      </c>
      <c r="BB27" s="2" t="str">
        <f t="shared" si="54"/>
        <v/>
      </c>
      <c r="BC27" s="2" t="str">
        <f t="shared" si="55"/>
        <v/>
      </c>
      <c r="BD27" s="2" t="str">
        <f t="shared" si="56"/>
        <v/>
      </c>
      <c r="BH27" s="320" t="str">
        <f t="shared" si="81"/>
        <v>1</v>
      </c>
      <c r="BI27" s="16" t="str">
        <f t="shared" si="82"/>
        <v/>
      </c>
      <c r="BJ27" s="4">
        <f t="shared" si="17"/>
        <v>1</v>
      </c>
      <c r="BK27" s="7" t="str">
        <f t="shared" si="18"/>
        <v/>
      </c>
      <c r="BL27" s="7" t="str">
        <f t="shared" si="19"/>
        <v>得点</v>
      </c>
      <c r="BM27" s="8">
        <f t="shared" si="57"/>
        <v>1</v>
      </c>
      <c r="BN27" s="8" t="str">
        <f t="shared" si="20"/>
        <v/>
      </c>
      <c r="BO27" s="8" t="str">
        <f t="shared" si="76"/>
        <v>1</v>
      </c>
      <c r="BP27" s="8" t="str">
        <f t="shared" si="21"/>
        <v>21</v>
      </c>
      <c r="BQ27" s="8" t="str">
        <f t="shared" si="22"/>
        <v>46</v>
      </c>
      <c r="BR27" s="8" t="str">
        <f t="shared" si="23"/>
        <v/>
      </c>
      <c r="BS27" s="8" t="str">
        <f t="shared" si="59"/>
        <v/>
      </c>
      <c r="BT27" s="9" t="str">
        <f t="shared" si="60"/>
        <v/>
      </c>
      <c r="BU27" s="10">
        <f t="shared" si="24"/>
        <v>0</v>
      </c>
      <c r="BV27" s="7" t="str">
        <f t="shared" si="25"/>
        <v/>
      </c>
      <c r="BW27" s="7" t="str">
        <f t="shared" si="26"/>
        <v/>
      </c>
      <c r="BX27" s="5" t="str">
        <f t="shared" si="27"/>
        <v/>
      </c>
      <c r="BY27" s="3" t="str">
        <f t="shared" si="28"/>
        <v/>
      </c>
      <c r="BZ27" s="5" t="str">
        <f t="shared" si="29"/>
        <v/>
      </c>
      <c r="CA27" s="8" t="str">
        <f t="shared" si="30"/>
        <v/>
      </c>
      <c r="CB27" s="8" t="str">
        <f t="shared" si="61"/>
        <v/>
      </c>
      <c r="CC27" s="8" t="str">
        <f t="shared" si="31"/>
        <v/>
      </c>
      <c r="CD27" s="8" t="str">
        <f t="shared" si="32"/>
        <v/>
      </c>
      <c r="CE27" s="8" t="str">
        <f t="shared" si="33"/>
        <v/>
      </c>
      <c r="CF27" s="8" t="str">
        <f t="shared" si="62"/>
        <v/>
      </c>
      <c r="CG27" s="8" t="str">
        <f t="shared" si="34"/>
        <v/>
      </c>
      <c r="CH27" s="8" t="str">
        <f t="shared" si="35"/>
        <v/>
      </c>
      <c r="CI27" s="4"/>
      <c r="CJ27" s="4" t="str">
        <f t="shared" si="36"/>
        <v/>
      </c>
      <c r="CK27" s="5" t="str">
        <f t="shared" si="37"/>
        <v/>
      </c>
      <c r="CL27" s="1" t="str">
        <f t="shared" si="67"/>
        <v/>
      </c>
      <c r="CM27" s="337" t="str">
        <f t="shared" si="68"/>
        <v/>
      </c>
      <c r="CN27" s="337" t="str">
        <f t="shared" si="69"/>
        <v/>
      </c>
      <c r="CO27" s="8" t="str">
        <f t="shared" si="70"/>
        <v/>
      </c>
      <c r="CP27" s="8"/>
      <c r="CQ27" s="8" t="str">
        <f t="shared" si="71"/>
        <v/>
      </c>
      <c r="CR27" s="8" t="str">
        <f t="shared" si="72"/>
        <v/>
      </c>
      <c r="CS27" s="8" t="str">
        <f t="shared" si="73"/>
        <v/>
      </c>
      <c r="CT27" s="8" t="str">
        <f t="shared" si="74"/>
        <v/>
      </c>
      <c r="CU27" s="8"/>
      <c r="CV27" s="8" t="str">
        <f t="shared" si="75"/>
        <v/>
      </c>
    </row>
    <row r="28" spans="1:100" ht="17.25" customHeight="1" x14ac:dyDescent="0.15">
      <c r="A28" s="54">
        <v>20</v>
      </c>
      <c r="B28" s="275" t="str">
        <f>+K1</f>
        <v>下関中央工業</v>
      </c>
      <c r="C28" s="61">
        <v>5</v>
      </c>
      <c r="D28" s="272" t="s">
        <v>141</v>
      </c>
      <c r="E28" s="58" t="s">
        <v>161</v>
      </c>
      <c r="F28" s="64"/>
      <c r="G28" s="272"/>
      <c r="H28" s="341"/>
      <c r="I28" s="20" t="str">
        <f t="shared" si="0"/>
        <v/>
      </c>
      <c r="J28" s="18" t="str">
        <f t="shared" si="1"/>
        <v/>
      </c>
      <c r="K28" s="18" t="str">
        <f>IF(BH28="1",COUNTIF(BH$9:BH28,"1"),"")</f>
        <v/>
      </c>
      <c r="L28" s="18" t="str">
        <f t="shared" si="2"/>
        <v>23</v>
      </c>
      <c r="M28" s="18" t="str">
        <f t="shared" si="3"/>
        <v>54</v>
      </c>
      <c r="N28" s="18">
        <f>IF(BI28="1",COUNTIF(BI$9:BI28,"1"),"")</f>
        <v>7</v>
      </c>
      <c r="O28" s="18" t="str">
        <f t="shared" si="4"/>
        <v/>
      </c>
      <c r="P28" s="21" t="str">
        <f t="shared" si="5"/>
        <v>5</v>
      </c>
      <c r="Q28" s="1"/>
      <c r="R28" s="321" t="s">
        <v>39</v>
      </c>
      <c r="S28" s="364"/>
      <c r="T28" s="51">
        <f>COUNTIF(AV:AV,R28)</f>
        <v>0</v>
      </c>
      <c r="U28" s="51">
        <f>COUNTIF(AW:AW,R28)</f>
        <v>0</v>
      </c>
      <c r="V28" s="51">
        <f>COUNTIF(AX9:AX110,R28)</f>
        <v>0</v>
      </c>
      <c r="W28" s="51">
        <f>COUNTIF(AY:AY,R28)</f>
        <v>0</v>
      </c>
      <c r="X28" s="71"/>
      <c r="Y28" s="321" t="s">
        <v>39</v>
      </c>
      <c r="Z28" s="364"/>
      <c r="AA28" s="51">
        <f>COUNTIF(BA:BA,R28)</f>
        <v>0</v>
      </c>
      <c r="AB28" s="51">
        <f>COUNTIF(BB:BB,R28)</f>
        <v>0</v>
      </c>
      <c r="AC28" s="51">
        <f>COUNTIF(BC9:BC110,R28)</f>
        <v>0</v>
      </c>
      <c r="AD28" s="51">
        <f>COUNTIF(BD:BD,R28)</f>
        <v>0</v>
      </c>
      <c r="AE28" s="74"/>
      <c r="AH28" s="2" t="str">
        <f t="shared" si="77"/>
        <v/>
      </c>
      <c r="AI28" s="2" t="str">
        <f t="shared" si="78"/>
        <v/>
      </c>
      <c r="AJ28" s="2" t="str">
        <f t="shared" si="63"/>
        <v/>
      </c>
      <c r="AK28" s="2" t="str">
        <f t="shared" si="42"/>
        <v/>
      </c>
      <c r="AL28" s="2" t="str">
        <f t="shared" si="43"/>
        <v/>
      </c>
      <c r="AM28" s="2" t="str">
        <f t="shared" si="44"/>
        <v/>
      </c>
      <c r="AN28" s="2" t="str">
        <f t="shared" si="45"/>
        <v/>
      </c>
      <c r="AO28" s="2" t="str">
        <f t="shared" si="79"/>
        <v/>
      </c>
      <c r="AP28" s="2">
        <f t="shared" si="80"/>
        <v>5</v>
      </c>
      <c r="AQ28" s="2" t="str">
        <f t="shared" si="64"/>
        <v/>
      </c>
      <c r="AR28" s="2" t="str">
        <f t="shared" si="48"/>
        <v/>
      </c>
      <c r="AS28" s="2" t="str">
        <f t="shared" si="49"/>
        <v/>
      </c>
      <c r="AT28" s="2" t="str">
        <f t="shared" si="50"/>
        <v/>
      </c>
      <c r="AU28" s="2" t="str">
        <f t="shared" si="51"/>
        <v/>
      </c>
      <c r="AV28" s="2" t="str">
        <f t="shared" si="52"/>
        <v xml:space="preserve"> </v>
      </c>
      <c r="AW28" s="2" t="str">
        <f t="shared" si="14"/>
        <v xml:space="preserve"> </v>
      </c>
      <c r="AX28" s="2" t="str">
        <f t="shared" si="15"/>
        <v xml:space="preserve"> </v>
      </c>
      <c r="AY28" s="2" t="str">
        <f t="shared" si="16"/>
        <v xml:space="preserve"> </v>
      </c>
      <c r="AZ28" s="2"/>
      <c r="BA28" s="2" t="str">
        <f t="shared" si="53"/>
        <v/>
      </c>
      <c r="BB28" s="2" t="str">
        <f t="shared" si="54"/>
        <v/>
      </c>
      <c r="BC28" s="2" t="str">
        <f t="shared" si="55"/>
        <v/>
      </c>
      <c r="BD28" s="2" t="str">
        <f t="shared" si="56"/>
        <v/>
      </c>
      <c r="BH28" s="320" t="str">
        <f t="shared" si="81"/>
        <v/>
      </c>
      <c r="BI28" s="16" t="str">
        <f t="shared" si="82"/>
        <v>1</v>
      </c>
      <c r="BJ28" s="4" t="str">
        <f t="shared" si="17"/>
        <v/>
      </c>
      <c r="BK28" s="7" t="str">
        <f t="shared" si="18"/>
        <v/>
      </c>
      <c r="BL28" s="7" t="str">
        <f t="shared" si="19"/>
        <v/>
      </c>
      <c r="BM28" s="8" t="str">
        <f t="shared" si="57"/>
        <v/>
      </c>
      <c r="BN28" s="8" t="str">
        <f t="shared" si="20"/>
        <v/>
      </c>
      <c r="BO28" s="8" t="str">
        <f t="shared" si="76"/>
        <v/>
      </c>
      <c r="BP28" s="8" t="str">
        <f t="shared" si="21"/>
        <v/>
      </c>
      <c r="BQ28" s="8" t="str">
        <f t="shared" si="22"/>
        <v/>
      </c>
      <c r="BR28" s="8" t="str">
        <f t="shared" si="23"/>
        <v/>
      </c>
      <c r="BS28" s="8" t="str">
        <f t="shared" si="59"/>
        <v/>
      </c>
      <c r="BT28" s="9" t="str">
        <f t="shared" si="60"/>
        <v/>
      </c>
      <c r="BU28" s="10" t="str">
        <f t="shared" si="24"/>
        <v/>
      </c>
      <c r="BV28" s="7" t="str">
        <f t="shared" si="25"/>
        <v/>
      </c>
      <c r="BW28" s="7" t="str">
        <f t="shared" si="26"/>
        <v/>
      </c>
      <c r="BX28" s="5" t="str">
        <f t="shared" si="27"/>
        <v/>
      </c>
      <c r="BY28" s="3" t="str">
        <f t="shared" si="28"/>
        <v/>
      </c>
      <c r="BZ28" s="5">
        <f t="shared" si="29"/>
        <v>0</v>
      </c>
      <c r="CA28" s="8" t="str">
        <f t="shared" si="30"/>
        <v/>
      </c>
      <c r="CB28" s="8" t="str">
        <f t="shared" si="61"/>
        <v/>
      </c>
      <c r="CC28" s="8" t="str">
        <f t="shared" si="31"/>
        <v/>
      </c>
      <c r="CD28" s="8" t="str">
        <f t="shared" si="32"/>
        <v>23</v>
      </c>
      <c r="CE28" s="8" t="str">
        <f t="shared" si="33"/>
        <v>54</v>
      </c>
      <c r="CF28" s="8" t="str">
        <f t="shared" si="62"/>
        <v>1</v>
      </c>
      <c r="CG28" s="8" t="str">
        <f t="shared" si="34"/>
        <v/>
      </c>
      <c r="CH28" s="8">
        <f t="shared" si="35"/>
        <v>5</v>
      </c>
      <c r="CI28" s="4"/>
      <c r="CJ28" s="4" t="str">
        <f t="shared" si="36"/>
        <v/>
      </c>
      <c r="CK28" s="5" t="str">
        <f t="shared" si="37"/>
        <v>得点</v>
      </c>
      <c r="CL28" s="1" t="str">
        <f t="shared" si="67"/>
        <v/>
      </c>
      <c r="CM28" s="337" t="str">
        <f t="shared" si="68"/>
        <v/>
      </c>
      <c r="CN28" s="337" t="str">
        <f t="shared" si="69"/>
        <v/>
      </c>
      <c r="CO28" s="8" t="str">
        <f t="shared" si="70"/>
        <v/>
      </c>
      <c r="CP28" s="8"/>
      <c r="CQ28" s="8" t="str">
        <f t="shared" si="71"/>
        <v/>
      </c>
      <c r="CR28" s="8" t="str">
        <f t="shared" si="72"/>
        <v/>
      </c>
      <c r="CS28" s="8" t="str">
        <f t="shared" si="73"/>
        <v/>
      </c>
      <c r="CT28" s="8" t="str">
        <f t="shared" si="74"/>
        <v/>
      </c>
      <c r="CU28" s="8"/>
      <c r="CV28" s="8" t="str">
        <f t="shared" si="75"/>
        <v/>
      </c>
    </row>
    <row r="29" spans="1:100" ht="17.25" customHeight="1" x14ac:dyDescent="0.15">
      <c r="A29" s="54">
        <v>21</v>
      </c>
      <c r="B29" s="275" t="str">
        <f>+C1</f>
        <v>岩国商業</v>
      </c>
      <c r="C29" s="61">
        <v>7</v>
      </c>
      <c r="D29" s="272" t="s">
        <v>162</v>
      </c>
      <c r="E29" s="58" t="s">
        <v>163</v>
      </c>
      <c r="F29" s="64">
        <v>13</v>
      </c>
      <c r="G29" s="272" t="s">
        <v>143</v>
      </c>
      <c r="H29" s="341"/>
      <c r="I29" s="20" t="str">
        <f t="shared" si="0"/>
        <v>7</v>
      </c>
      <c r="J29" s="18" t="str">
        <f t="shared" si="1"/>
        <v>S</v>
      </c>
      <c r="K29" s="18" t="str">
        <f>IF(BH29="1",COUNTIF(BH$9:BH29,"1"),"")</f>
        <v/>
      </c>
      <c r="L29" s="18" t="str">
        <f t="shared" si="2"/>
        <v>25</v>
      </c>
      <c r="M29" s="18" t="str">
        <f t="shared" si="3"/>
        <v>00</v>
      </c>
      <c r="N29" s="18" t="str">
        <f>IF(BI29="1",COUNTIF(BI$9:BI29,"1"),"")</f>
        <v/>
      </c>
      <c r="O29" s="18" t="str">
        <f t="shared" si="4"/>
        <v>×</v>
      </c>
      <c r="P29" s="21" t="str">
        <f t="shared" si="5"/>
        <v>13</v>
      </c>
      <c r="Q29" s="1"/>
      <c r="AH29" s="2" t="str">
        <f t="shared" si="77"/>
        <v/>
      </c>
      <c r="AI29" s="2" t="str">
        <f t="shared" si="78"/>
        <v/>
      </c>
      <c r="AJ29" s="2" t="str">
        <f t="shared" si="63"/>
        <v/>
      </c>
      <c r="AK29" s="2" t="str">
        <f t="shared" si="42"/>
        <v/>
      </c>
      <c r="AL29" s="2" t="str">
        <f t="shared" si="43"/>
        <v/>
      </c>
      <c r="AM29" s="2" t="str">
        <f t="shared" si="44"/>
        <v/>
      </c>
      <c r="AN29" s="2" t="str">
        <f t="shared" si="45"/>
        <v/>
      </c>
      <c r="AO29" s="2" t="str">
        <f t="shared" si="79"/>
        <v/>
      </c>
      <c r="AP29" s="2" t="str">
        <f t="shared" si="80"/>
        <v/>
      </c>
      <c r="AQ29" s="2" t="str">
        <f t="shared" si="64"/>
        <v/>
      </c>
      <c r="AR29" s="2" t="str">
        <f t="shared" si="48"/>
        <v/>
      </c>
      <c r="AS29" s="2" t="str">
        <f t="shared" si="49"/>
        <v/>
      </c>
      <c r="AT29" s="2" t="str">
        <f t="shared" si="50"/>
        <v>×</v>
      </c>
      <c r="AU29" s="2" t="str">
        <f t="shared" si="51"/>
        <v/>
      </c>
      <c r="AV29" s="2" t="str">
        <f t="shared" si="52"/>
        <v xml:space="preserve"> </v>
      </c>
      <c r="AW29" s="2" t="str">
        <f t="shared" si="14"/>
        <v>7</v>
      </c>
      <c r="AX29" s="2" t="str">
        <f t="shared" si="15"/>
        <v xml:space="preserve"> </v>
      </c>
      <c r="AY29" s="2" t="str">
        <f t="shared" si="16"/>
        <v xml:space="preserve"> </v>
      </c>
      <c r="AZ29" s="2"/>
      <c r="BA29" s="2" t="str">
        <f t="shared" si="53"/>
        <v/>
      </c>
      <c r="BB29" s="2" t="str">
        <f t="shared" si="54"/>
        <v/>
      </c>
      <c r="BC29" s="2" t="str">
        <f t="shared" si="55"/>
        <v/>
      </c>
      <c r="BD29" s="2" t="str">
        <f t="shared" si="56"/>
        <v/>
      </c>
      <c r="BE29" s="2"/>
      <c r="BH29" s="320" t="str">
        <f t="shared" si="81"/>
        <v/>
      </c>
      <c r="BI29" s="16" t="str">
        <f t="shared" si="82"/>
        <v/>
      </c>
      <c r="BJ29" s="4">
        <f t="shared" si="17"/>
        <v>7</v>
      </c>
      <c r="BK29" s="7" t="str">
        <f t="shared" si="18"/>
        <v>S</v>
      </c>
      <c r="BL29" s="7" t="str">
        <f t="shared" si="19"/>
        <v>退場</v>
      </c>
      <c r="BM29" s="8">
        <f t="shared" si="57"/>
        <v>7</v>
      </c>
      <c r="BN29" s="8" t="str">
        <f t="shared" si="20"/>
        <v>S</v>
      </c>
      <c r="BO29" s="8" t="str">
        <f t="shared" si="76"/>
        <v/>
      </c>
      <c r="BP29" s="8" t="str">
        <f t="shared" si="21"/>
        <v>25</v>
      </c>
      <c r="BQ29" s="8" t="str">
        <f t="shared" si="22"/>
        <v>00</v>
      </c>
      <c r="BR29" s="8" t="str">
        <f t="shared" si="23"/>
        <v/>
      </c>
      <c r="BS29" s="8" t="str">
        <f t="shared" si="59"/>
        <v>×</v>
      </c>
      <c r="BT29" s="9">
        <f t="shared" si="60"/>
        <v>13</v>
      </c>
      <c r="BU29" s="10">
        <f t="shared" si="24"/>
        <v>13</v>
      </c>
      <c r="BV29" s="7" t="str">
        <f t="shared" si="25"/>
        <v>×</v>
      </c>
      <c r="BW29" s="7" t="str">
        <f t="shared" si="26"/>
        <v>×</v>
      </c>
      <c r="BX29" s="5" t="str">
        <f t="shared" si="27"/>
        <v>×</v>
      </c>
      <c r="BY29" s="3" t="str">
        <f t="shared" si="28"/>
        <v/>
      </c>
      <c r="BZ29" s="5" t="str">
        <f t="shared" si="29"/>
        <v/>
      </c>
      <c r="CA29" s="8" t="str">
        <f t="shared" si="30"/>
        <v/>
      </c>
      <c r="CB29" s="8" t="str">
        <f t="shared" si="61"/>
        <v/>
      </c>
      <c r="CC29" s="8" t="str">
        <f t="shared" si="31"/>
        <v/>
      </c>
      <c r="CD29" s="8" t="str">
        <f t="shared" si="32"/>
        <v/>
      </c>
      <c r="CE29" s="8" t="str">
        <f t="shared" si="33"/>
        <v/>
      </c>
      <c r="CF29" s="8" t="str">
        <f t="shared" si="62"/>
        <v/>
      </c>
      <c r="CG29" s="8" t="str">
        <f t="shared" si="34"/>
        <v/>
      </c>
      <c r="CH29" s="8" t="str">
        <f t="shared" si="35"/>
        <v/>
      </c>
      <c r="CI29" s="4"/>
      <c r="CJ29" s="4" t="str">
        <f t="shared" si="36"/>
        <v>×</v>
      </c>
      <c r="CK29" s="5" t="str">
        <f t="shared" si="37"/>
        <v/>
      </c>
      <c r="CL29" s="1" t="str">
        <f t="shared" si="67"/>
        <v/>
      </c>
      <c r="CM29" s="337" t="str">
        <f t="shared" si="68"/>
        <v/>
      </c>
      <c r="CN29" s="337" t="str">
        <f t="shared" si="69"/>
        <v/>
      </c>
      <c r="CO29" s="8" t="str">
        <f t="shared" si="70"/>
        <v/>
      </c>
      <c r="CP29" s="8"/>
      <c r="CQ29" s="8" t="str">
        <f t="shared" si="71"/>
        <v/>
      </c>
      <c r="CR29" s="8" t="str">
        <f t="shared" si="72"/>
        <v/>
      </c>
      <c r="CS29" s="8" t="str">
        <f t="shared" si="73"/>
        <v/>
      </c>
      <c r="CT29" s="8" t="str">
        <f t="shared" si="74"/>
        <v/>
      </c>
      <c r="CU29" s="8"/>
      <c r="CV29" s="8" t="str">
        <f t="shared" si="75"/>
        <v/>
      </c>
    </row>
    <row r="30" spans="1:100" ht="17.25" customHeight="1" x14ac:dyDescent="0.15">
      <c r="A30" s="54">
        <v>22</v>
      </c>
      <c r="B30" s="275"/>
      <c r="C30" s="61"/>
      <c r="D30" s="272"/>
      <c r="E30" s="58"/>
      <c r="F30" s="64"/>
      <c r="G30" s="272"/>
      <c r="H30" s="341"/>
      <c r="I30" s="20" t="str">
        <f t="shared" si="0"/>
        <v/>
      </c>
      <c r="J30" s="18" t="str">
        <f t="shared" si="1"/>
        <v/>
      </c>
      <c r="K30" s="18" t="str">
        <f>IF(BH30="1",COUNTIF(BH$9:BH30,"1"),"")</f>
        <v/>
      </c>
      <c r="L30" s="18" t="str">
        <f t="shared" si="2"/>
        <v/>
      </c>
      <c r="M30" s="18" t="str">
        <f t="shared" si="3"/>
        <v/>
      </c>
      <c r="N30" s="18" t="str">
        <f>IF(BI30="1",COUNTIF(BI$9:BI30,"1"),"")</f>
        <v/>
      </c>
      <c r="O30" s="18" t="str">
        <f t="shared" si="4"/>
        <v/>
      </c>
      <c r="P30" s="21" t="str">
        <f t="shared" si="5"/>
        <v/>
      </c>
      <c r="Q30" s="1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H30" s="2" t="str">
        <f t="shared" si="77"/>
        <v/>
      </c>
      <c r="AI30" s="2" t="str">
        <f t="shared" si="78"/>
        <v/>
      </c>
      <c r="AJ30" s="2" t="str">
        <f t="shared" si="63"/>
        <v/>
      </c>
      <c r="AK30" s="2" t="str">
        <f t="shared" si="42"/>
        <v/>
      </c>
      <c r="AL30" s="2" t="str">
        <f t="shared" si="43"/>
        <v/>
      </c>
      <c r="AM30" s="2" t="str">
        <f t="shared" si="44"/>
        <v/>
      </c>
      <c r="AN30" s="2" t="str">
        <f t="shared" si="45"/>
        <v/>
      </c>
      <c r="AO30" s="2" t="str">
        <f t="shared" si="79"/>
        <v/>
      </c>
      <c r="AP30" s="2" t="str">
        <f t="shared" si="80"/>
        <v/>
      </c>
      <c r="AQ30" s="2" t="str">
        <f t="shared" si="64"/>
        <v/>
      </c>
      <c r="AR30" s="2" t="str">
        <f t="shared" si="48"/>
        <v/>
      </c>
      <c r="AS30" s="2" t="str">
        <f t="shared" si="49"/>
        <v/>
      </c>
      <c r="AT30" s="2" t="str">
        <f t="shared" si="50"/>
        <v/>
      </c>
      <c r="AU30" s="2" t="str">
        <f t="shared" si="51"/>
        <v/>
      </c>
      <c r="AV30" s="2" t="str">
        <f t="shared" si="52"/>
        <v xml:space="preserve"> </v>
      </c>
      <c r="AW30" s="2" t="str">
        <f t="shared" si="14"/>
        <v xml:space="preserve"> </v>
      </c>
      <c r="AX30" s="2" t="str">
        <f t="shared" si="15"/>
        <v xml:space="preserve"> </v>
      </c>
      <c r="AY30" s="2" t="str">
        <f t="shared" si="16"/>
        <v xml:space="preserve"> </v>
      </c>
      <c r="AZ30" s="2"/>
      <c r="BA30" s="2" t="str">
        <f t="shared" si="53"/>
        <v/>
      </c>
      <c r="BB30" s="2" t="str">
        <f t="shared" si="54"/>
        <v/>
      </c>
      <c r="BC30" s="2" t="str">
        <f t="shared" si="55"/>
        <v/>
      </c>
      <c r="BD30" s="2" t="str">
        <f t="shared" si="56"/>
        <v/>
      </c>
      <c r="BH30" s="320" t="str">
        <f t="shared" si="81"/>
        <v/>
      </c>
      <c r="BI30" s="16" t="str">
        <f t="shared" si="82"/>
        <v/>
      </c>
      <c r="BJ30" s="4" t="str">
        <f t="shared" si="17"/>
        <v/>
      </c>
      <c r="BK30" s="7" t="str">
        <f t="shared" si="18"/>
        <v/>
      </c>
      <c r="BL30" s="7" t="str">
        <f t="shared" si="19"/>
        <v/>
      </c>
      <c r="BM30" s="8" t="str">
        <f t="shared" si="57"/>
        <v/>
      </c>
      <c r="BN30" s="8" t="str">
        <f t="shared" si="20"/>
        <v/>
      </c>
      <c r="BO30" s="8" t="str">
        <f t="shared" si="76"/>
        <v/>
      </c>
      <c r="BP30" s="8" t="str">
        <f t="shared" si="21"/>
        <v/>
      </c>
      <c r="BQ30" s="8" t="str">
        <f t="shared" si="22"/>
        <v/>
      </c>
      <c r="BR30" s="8" t="str">
        <f t="shared" si="23"/>
        <v/>
      </c>
      <c r="BS30" s="8" t="str">
        <f t="shared" si="59"/>
        <v/>
      </c>
      <c r="BT30" s="9" t="str">
        <f t="shared" si="60"/>
        <v/>
      </c>
      <c r="BU30" s="10" t="str">
        <f t="shared" si="24"/>
        <v/>
      </c>
      <c r="BV30" s="7" t="str">
        <f t="shared" si="25"/>
        <v/>
      </c>
      <c r="BW30" s="7" t="str">
        <f t="shared" si="26"/>
        <v/>
      </c>
      <c r="BX30" s="5" t="str">
        <f t="shared" si="27"/>
        <v/>
      </c>
      <c r="BY30" s="3" t="str">
        <f t="shared" si="28"/>
        <v/>
      </c>
      <c r="BZ30" s="5" t="str">
        <f t="shared" si="29"/>
        <v/>
      </c>
      <c r="CA30" s="8" t="str">
        <f t="shared" si="30"/>
        <v/>
      </c>
      <c r="CB30" s="8" t="str">
        <f t="shared" si="61"/>
        <v/>
      </c>
      <c r="CC30" s="8" t="str">
        <f t="shared" si="31"/>
        <v/>
      </c>
      <c r="CD30" s="8" t="str">
        <f t="shared" si="32"/>
        <v/>
      </c>
      <c r="CE30" s="8" t="str">
        <f t="shared" si="33"/>
        <v/>
      </c>
      <c r="CF30" s="8" t="str">
        <f t="shared" si="62"/>
        <v/>
      </c>
      <c r="CG30" s="8" t="str">
        <f t="shared" si="34"/>
        <v/>
      </c>
      <c r="CH30" s="8" t="str">
        <f t="shared" si="35"/>
        <v/>
      </c>
      <c r="CI30" s="4"/>
      <c r="CJ30" s="4" t="str">
        <f t="shared" si="36"/>
        <v/>
      </c>
      <c r="CK30" s="5" t="str">
        <f t="shared" si="37"/>
        <v/>
      </c>
      <c r="CL30" s="1" t="str">
        <f t="shared" si="67"/>
        <v/>
      </c>
      <c r="CM30" s="337" t="str">
        <f t="shared" si="68"/>
        <v/>
      </c>
      <c r="CN30" s="337" t="str">
        <f t="shared" si="69"/>
        <v/>
      </c>
      <c r="CO30" s="8" t="str">
        <f t="shared" si="70"/>
        <v/>
      </c>
      <c r="CP30" s="8"/>
      <c r="CQ30" s="8" t="str">
        <f t="shared" si="71"/>
        <v/>
      </c>
      <c r="CR30" s="8" t="str">
        <f t="shared" si="72"/>
        <v/>
      </c>
      <c r="CS30" s="8" t="str">
        <f t="shared" si="73"/>
        <v/>
      </c>
      <c r="CT30" s="8" t="str">
        <f t="shared" si="74"/>
        <v/>
      </c>
      <c r="CU30" s="8"/>
      <c r="CV30" s="8" t="str">
        <f t="shared" si="75"/>
        <v/>
      </c>
    </row>
    <row r="31" spans="1:100" ht="17.25" customHeight="1" x14ac:dyDescent="0.15">
      <c r="A31" s="54">
        <v>23</v>
      </c>
      <c r="B31" s="275" t="s">
        <v>105</v>
      </c>
      <c r="C31" s="61"/>
      <c r="D31" s="272"/>
      <c r="E31" s="58" t="s">
        <v>164</v>
      </c>
      <c r="F31" s="64"/>
      <c r="G31" s="272"/>
      <c r="H31" s="341"/>
      <c r="I31" s="20" t="str">
        <f t="shared" si="0"/>
        <v/>
      </c>
      <c r="J31" s="18" t="str">
        <f t="shared" si="1"/>
        <v/>
      </c>
      <c r="K31" s="18" t="str">
        <f>IF(BH31="1",COUNTIF(BH$9:BH31,"1"),"")</f>
        <v/>
      </c>
      <c r="L31" s="18" t="str">
        <f t="shared" si="2"/>
        <v>後　</v>
      </c>
      <c r="M31" s="18" t="str">
        <f t="shared" si="3"/>
        <v>半</v>
      </c>
      <c r="N31" s="18" t="str">
        <f>IF(BI31="1",COUNTIF(BI$9:BI31,"1"),"")</f>
        <v/>
      </c>
      <c r="O31" s="18" t="str">
        <f t="shared" si="4"/>
        <v/>
      </c>
      <c r="P31" s="21" t="str">
        <f t="shared" si="5"/>
        <v/>
      </c>
      <c r="Q31" s="1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H31" s="2" t="str">
        <f t="shared" si="77"/>
        <v/>
      </c>
      <c r="AI31" s="2" t="str">
        <f t="shared" si="78"/>
        <v/>
      </c>
      <c r="AJ31" s="2" t="str">
        <f t="shared" si="63"/>
        <v/>
      </c>
      <c r="AK31" s="2" t="str">
        <f t="shared" si="42"/>
        <v/>
      </c>
      <c r="AL31" s="2" t="str">
        <f t="shared" si="43"/>
        <v/>
      </c>
      <c r="AM31" s="2" t="str">
        <f t="shared" si="44"/>
        <v/>
      </c>
      <c r="AN31" s="2" t="str">
        <f t="shared" si="45"/>
        <v/>
      </c>
      <c r="AO31" s="2" t="str">
        <f t="shared" si="79"/>
        <v/>
      </c>
      <c r="AP31" s="2" t="str">
        <f t="shared" si="80"/>
        <v/>
      </c>
      <c r="AQ31" s="2" t="str">
        <f t="shared" si="64"/>
        <v/>
      </c>
      <c r="AR31" s="2" t="str">
        <f t="shared" si="48"/>
        <v/>
      </c>
      <c r="AS31" s="2" t="str">
        <f t="shared" si="49"/>
        <v/>
      </c>
      <c r="AT31" s="2" t="str">
        <f t="shared" si="50"/>
        <v/>
      </c>
      <c r="AU31" s="2" t="str">
        <f t="shared" si="51"/>
        <v/>
      </c>
      <c r="AV31" s="2" t="str">
        <f t="shared" si="52"/>
        <v xml:space="preserve"> </v>
      </c>
      <c r="AW31" s="2" t="str">
        <f t="shared" si="14"/>
        <v xml:space="preserve"> </v>
      </c>
      <c r="AX31" s="2" t="str">
        <f t="shared" si="15"/>
        <v xml:space="preserve"> </v>
      </c>
      <c r="AY31" s="2" t="str">
        <f t="shared" si="16"/>
        <v xml:space="preserve"> </v>
      </c>
      <c r="AZ31" s="2"/>
      <c r="BA31" s="2" t="str">
        <f t="shared" si="53"/>
        <v/>
      </c>
      <c r="BB31" s="2" t="str">
        <f t="shared" si="54"/>
        <v/>
      </c>
      <c r="BC31" s="2" t="str">
        <f t="shared" si="55"/>
        <v/>
      </c>
      <c r="BD31" s="2" t="str">
        <f t="shared" si="56"/>
        <v/>
      </c>
      <c r="BH31" s="320" t="str">
        <f t="shared" si="81"/>
        <v/>
      </c>
      <c r="BI31" s="16" t="str">
        <f t="shared" si="82"/>
        <v/>
      </c>
      <c r="BJ31" s="4" t="str">
        <f t="shared" si="17"/>
        <v/>
      </c>
      <c r="BK31" s="7" t="str">
        <f t="shared" si="18"/>
        <v/>
      </c>
      <c r="BL31" s="7" t="str">
        <f t="shared" si="19"/>
        <v/>
      </c>
      <c r="BM31" s="8" t="str">
        <f t="shared" si="57"/>
        <v/>
      </c>
      <c r="BN31" s="8" t="str">
        <f t="shared" si="20"/>
        <v/>
      </c>
      <c r="BO31" s="8" t="str">
        <f t="shared" si="76"/>
        <v/>
      </c>
      <c r="BP31" s="8" t="str">
        <f t="shared" si="21"/>
        <v>後　</v>
      </c>
      <c r="BQ31" s="8" t="str">
        <f t="shared" si="22"/>
        <v>半</v>
      </c>
      <c r="BR31" s="8" t="str">
        <f t="shared" si="23"/>
        <v/>
      </c>
      <c r="BS31" s="8" t="str">
        <f t="shared" si="59"/>
        <v/>
      </c>
      <c r="BT31" s="9" t="str">
        <f t="shared" si="60"/>
        <v/>
      </c>
      <c r="BU31" s="10" t="str">
        <f t="shared" si="24"/>
        <v/>
      </c>
      <c r="BV31" s="7" t="str">
        <f t="shared" si="25"/>
        <v/>
      </c>
      <c r="BW31" s="7" t="str">
        <f t="shared" si="26"/>
        <v/>
      </c>
      <c r="BX31" s="5" t="str">
        <f t="shared" si="27"/>
        <v/>
      </c>
      <c r="BY31" s="3" t="str">
        <f t="shared" si="28"/>
        <v/>
      </c>
      <c r="BZ31" s="5" t="str">
        <f t="shared" si="29"/>
        <v/>
      </c>
      <c r="CA31" s="8" t="str">
        <f t="shared" si="30"/>
        <v/>
      </c>
      <c r="CB31" s="8" t="str">
        <f t="shared" si="61"/>
        <v/>
      </c>
      <c r="CC31" s="8" t="str">
        <f t="shared" si="31"/>
        <v/>
      </c>
      <c r="CD31" s="8" t="str">
        <f t="shared" si="32"/>
        <v/>
      </c>
      <c r="CE31" s="8" t="str">
        <f t="shared" si="33"/>
        <v/>
      </c>
      <c r="CF31" s="8" t="str">
        <f t="shared" si="62"/>
        <v/>
      </c>
      <c r="CG31" s="8" t="str">
        <f t="shared" si="34"/>
        <v/>
      </c>
      <c r="CH31" s="8" t="str">
        <f t="shared" si="35"/>
        <v/>
      </c>
      <c r="CI31" s="4"/>
      <c r="CJ31" s="4" t="str">
        <f t="shared" si="36"/>
        <v/>
      </c>
      <c r="CK31" s="5" t="str">
        <f t="shared" si="37"/>
        <v/>
      </c>
      <c r="CL31" s="1" t="str">
        <f t="shared" si="67"/>
        <v/>
      </c>
      <c r="CM31" s="337" t="str">
        <f t="shared" si="68"/>
        <v/>
      </c>
      <c r="CN31" s="337" t="str">
        <f t="shared" si="69"/>
        <v/>
      </c>
      <c r="CO31" s="8" t="str">
        <f t="shared" si="70"/>
        <v/>
      </c>
      <c r="CP31" s="8"/>
      <c r="CQ31" s="8" t="str">
        <f t="shared" si="71"/>
        <v/>
      </c>
      <c r="CR31" s="8" t="str">
        <f t="shared" si="72"/>
        <v/>
      </c>
      <c r="CS31" s="8" t="str">
        <f t="shared" si="73"/>
        <v/>
      </c>
      <c r="CT31" s="8" t="str">
        <f t="shared" si="74"/>
        <v/>
      </c>
      <c r="CU31" s="8"/>
      <c r="CV31" s="8" t="str">
        <f t="shared" si="75"/>
        <v/>
      </c>
    </row>
    <row r="32" spans="1:100" ht="17.25" customHeight="1" x14ac:dyDescent="0.15">
      <c r="A32" s="54">
        <v>24</v>
      </c>
      <c r="B32" s="275" t="str">
        <f>+C1</f>
        <v>岩国商業</v>
      </c>
      <c r="C32" s="61">
        <v>1</v>
      </c>
      <c r="D32" s="272" t="s">
        <v>141</v>
      </c>
      <c r="E32" s="58" t="s">
        <v>165</v>
      </c>
      <c r="F32" s="64"/>
      <c r="G32" s="272"/>
      <c r="H32" s="341"/>
      <c r="I32" s="20" t="str">
        <f t="shared" si="0"/>
        <v>1</v>
      </c>
      <c r="J32" s="18" t="str">
        <f t="shared" si="1"/>
        <v/>
      </c>
      <c r="K32" s="18">
        <f>IF(BH32="1",COUNTIF(BH$9:BH32,"1"),"")</f>
        <v>9</v>
      </c>
      <c r="L32" s="18" t="str">
        <f t="shared" si="2"/>
        <v>00</v>
      </c>
      <c r="M32" s="18" t="str">
        <f t="shared" si="3"/>
        <v>35</v>
      </c>
      <c r="N32" s="18" t="str">
        <f>IF(BI32="1",COUNTIF(BI$9:BI32,"1"),"")</f>
        <v/>
      </c>
      <c r="O32" s="18" t="str">
        <f t="shared" si="4"/>
        <v/>
      </c>
      <c r="P32" s="21" t="str">
        <f t="shared" si="5"/>
        <v/>
      </c>
      <c r="Q32" s="1"/>
      <c r="R32" s="46" t="s">
        <v>52</v>
      </c>
      <c r="S32" s="47" t="s">
        <v>84</v>
      </c>
      <c r="T32" s="47" t="s">
        <v>41</v>
      </c>
      <c r="U32" s="47" t="s">
        <v>86</v>
      </c>
      <c r="V32" s="47" t="s">
        <v>39</v>
      </c>
      <c r="W32" s="47" t="s">
        <v>38</v>
      </c>
      <c r="X32" s="48" t="s">
        <v>90</v>
      </c>
      <c r="Y32" s="46" t="s">
        <v>83</v>
      </c>
      <c r="Z32" s="47" t="s">
        <v>84</v>
      </c>
      <c r="AA32" s="47" t="s">
        <v>41</v>
      </c>
      <c r="AB32" s="47" t="s">
        <v>86</v>
      </c>
      <c r="AC32" s="47" t="s">
        <v>39</v>
      </c>
      <c r="AD32" s="47" t="s">
        <v>38</v>
      </c>
      <c r="AE32" s="48" t="s">
        <v>90</v>
      </c>
      <c r="AH32" s="2">
        <f t="shared" si="77"/>
        <v>1</v>
      </c>
      <c r="AI32" s="2" t="str">
        <f t="shared" si="78"/>
        <v/>
      </c>
      <c r="AJ32" s="2" t="str">
        <f t="shared" si="63"/>
        <v/>
      </c>
      <c r="AK32" s="2" t="str">
        <f t="shared" si="42"/>
        <v/>
      </c>
      <c r="AL32" s="2" t="str">
        <f t="shared" si="43"/>
        <v/>
      </c>
      <c r="AM32" s="2" t="str">
        <f t="shared" si="44"/>
        <v/>
      </c>
      <c r="AN32" s="2" t="str">
        <f t="shared" si="45"/>
        <v/>
      </c>
      <c r="AO32" s="2" t="str">
        <f t="shared" si="79"/>
        <v/>
      </c>
      <c r="AP32" s="2" t="str">
        <f t="shared" si="80"/>
        <v/>
      </c>
      <c r="AQ32" s="2" t="str">
        <f t="shared" si="64"/>
        <v/>
      </c>
      <c r="AR32" s="2" t="str">
        <f t="shared" si="48"/>
        <v/>
      </c>
      <c r="AS32" s="2" t="str">
        <f t="shared" si="49"/>
        <v/>
      </c>
      <c r="AT32" s="2" t="str">
        <f t="shared" si="50"/>
        <v/>
      </c>
      <c r="AU32" s="2" t="str">
        <f t="shared" si="51"/>
        <v/>
      </c>
      <c r="AV32" s="2" t="str">
        <f t="shared" si="52"/>
        <v xml:space="preserve"> </v>
      </c>
      <c r="AW32" s="2" t="str">
        <f t="shared" si="14"/>
        <v xml:space="preserve"> </v>
      </c>
      <c r="AX32" s="2" t="str">
        <f t="shared" si="15"/>
        <v xml:space="preserve"> </v>
      </c>
      <c r="AY32" s="2" t="str">
        <f t="shared" si="16"/>
        <v xml:space="preserve"> </v>
      </c>
      <c r="AZ32" s="2"/>
      <c r="BA32" s="2" t="str">
        <f t="shared" si="53"/>
        <v/>
      </c>
      <c r="BB32" s="2" t="str">
        <f t="shared" si="54"/>
        <v/>
      </c>
      <c r="BC32" s="2" t="str">
        <f t="shared" si="55"/>
        <v/>
      </c>
      <c r="BD32" s="2" t="str">
        <f t="shared" si="56"/>
        <v/>
      </c>
      <c r="BH32" s="320" t="str">
        <f t="shared" si="81"/>
        <v>1</v>
      </c>
      <c r="BI32" s="16" t="str">
        <f t="shared" si="82"/>
        <v/>
      </c>
      <c r="BJ32" s="4">
        <f t="shared" si="17"/>
        <v>1</v>
      </c>
      <c r="BK32" s="7" t="str">
        <f t="shared" si="18"/>
        <v/>
      </c>
      <c r="BL32" s="7" t="str">
        <f t="shared" si="19"/>
        <v>得点</v>
      </c>
      <c r="BM32" s="8">
        <f t="shared" si="57"/>
        <v>1</v>
      </c>
      <c r="BN32" s="8" t="str">
        <f t="shared" si="20"/>
        <v/>
      </c>
      <c r="BO32" s="8" t="str">
        <f t="shared" si="76"/>
        <v>1</v>
      </c>
      <c r="BP32" s="8" t="str">
        <f t="shared" si="21"/>
        <v>00</v>
      </c>
      <c r="BQ32" s="8" t="str">
        <f t="shared" si="22"/>
        <v>35</v>
      </c>
      <c r="BR32" s="8" t="str">
        <f t="shared" si="23"/>
        <v/>
      </c>
      <c r="BS32" s="8" t="str">
        <f t="shared" si="59"/>
        <v/>
      </c>
      <c r="BT32" s="9" t="str">
        <f t="shared" si="60"/>
        <v/>
      </c>
      <c r="BU32" s="10">
        <f t="shared" si="24"/>
        <v>0</v>
      </c>
      <c r="BV32" s="7" t="str">
        <f t="shared" si="25"/>
        <v/>
      </c>
      <c r="BW32" s="7" t="str">
        <f t="shared" si="26"/>
        <v/>
      </c>
      <c r="BX32" s="5" t="str">
        <f t="shared" si="27"/>
        <v/>
      </c>
      <c r="BY32" s="3" t="str">
        <f t="shared" si="28"/>
        <v/>
      </c>
      <c r="BZ32" s="5" t="str">
        <f t="shared" si="29"/>
        <v/>
      </c>
      <c r="CA32" s="8" t="str">
        <f t="shared" si="30"/>
        <v/>
      </c>
      <c r="CB32" s="8" t="str">
        <f t="shared" si="61"/>
        <v/>
      </c>
      <c r="CC32" s="8" t="str">
        <f t="shared" si="31"/>
        <v/>
      </c>
      <c r="CD32" s="8" t="str">
        <f t="shared" si="32"/>
        <v/>
      </c>
      <c r="CE32" s="8" t="str">
        <f t="shared" si="33"/>
        <v/>
      </c>
      <c r="CF32" s="8" t="str">
        <f t="shared" si="62"/>
        <v/>
      </c>
      <c r="CG32" s="8" t="str">
        <f t="shared" si="34"/>
        <v/>
      </c>
      <c r="CH32" s="8" t="str">
        <f t="shared" si="35"/>
        <v/>
      </c>
      <c r="CI32" s="4"/>
      <c r="CJ32" s="4" t="str">
        <f t="shared" si="36"/>
        <v/>
      </c>
      <c r="CK32" s="5" t="str">
        <f t="shared" si="37"/>
        <v/>
      </c>
      <c r="CL32" s="1" t="str">
        <f t="shared" si="67"/>
        <v/>
      </c>
      <c r="CM32" s="337" t="str">
        <f t="shared" si="68"/>
        <v/>
      </c>
      <c r="CN32" s="337" t="str">
        <f t="shared" si="69"/>
        <v/>
      </c>
      <c r="CO32" s="8" t="str">
        <f t="shared" si="70"/>
        <v/>
      </c>
      <c r="CP32" s="8"/>
      <c r="CQ32" s="8" t="str">
        <f t="shared" si="71"/>
        <v/>
      </c>
      <c r="CR32" s="8" t="str">
        <f t="shared" si="72"/>
        <v/>
      </c>
      <c r="CS32" s="8" t="str">
        <f t="shared" si="73"/>
        <v/>
      </c>
      <c r="CT32" s="8" t="str">
        <f t="shared" si="74"/>
        <v/>
      </c>
      <c r="CU32" s="8"/>
      <c r="CV32" s="8" t="str">
        <f t="shared" si="75"/>
        <v/>
      </c>
    </row>
    <row r="33" spans="1:100" ht="17.25" customHeight="1" x14ac:dyDescent="0.15">
      <c r="A33" s="54">
        <v>25</v>
      </c>
      <c r="B33" s="275" t="str">
        <f>+C1</f>
        <v>岩国商業</v>
      </c>
      <c r="C33" s="61">
        <v>12</v>
      </c>
      <c r="D33" s="272" t="s">
        <v>141</v>
      </c>
      <c r="E33" s="58" t="s">
        <v>166</v>
      </c>
      <c r="F33" s="64"/>
      <c r="G33" s="272"/>
      <c r="H33" s="341"/>
      <c r="I33" s="20" t="str">
        <f t="shared" si="0"/>
        <v>12</v>
      </c>
      <c r="J33" s="18" t="str">
        <f t="shared" si="1"/>
        <v/>
      </c>
      <c r="K33" s="18">
        <f>IF(BH33="1",COUNTIF(BH$9:BH33,"1"),"")</f>
        <v>10</v>
      </c>
      <c r="L33" s="18" t="str">
        <f t="shared" si="2"/>
        <v>02</v>
      </c>
      <c r="M33" s="18" t="str">
        <f t="shared" si="3"/>
        <v>07</v>
      </c>
      <c r="N33" s="18" t="str">
        <f>IF(BI33="1",COUNTIF(BI$9:BI33,"1"),"")</f>
        <v/>
      </c>
      <c r="O33" s="18" t="str">
        <f t="shared" si="4"/>
        <v/>
      </c>
      <c r="P33" s="21" t="str">
        <f t="shared" si="5"/>
        <v/>
      </c>
      <c r="Q33" s="1"/>
      <c r="R33" s="12">
        <f t="shared" ref="R33:AE33" ca="1" si="83">R9</f>
        <v>1</v>
      </c>
      <c r="S33" s="41">
        <f t="shared" ca="1" si="83"/>
        <v>7</v>
      </c>
      <c r="T33" s="41">
        <f t="shared" ca="1" si="83"/>
        <v>0</v>
      </c>
      <c r="U33" s="41">
        <f t="shared" ca="1" si="83"/>
        <v>1</v>
      </c>
      <c r="V33" s="41">
        <f t="shared" ca="1" si="83"/>
        <v>0</v>
      </c>
      <c r="W33" s="41">
        <f t="shared" ca="1" si="83"/>
        <v>0</v>
      </c>
      <c r="X33" s="15">
        <f t="shared" si="83"/>
        <v>5</v>
      </c>
      <c r="Y33" s="12">
        <f t="shared" ca="1" si="83"/>
        <v>1</v>
      </c>
      <c r="Z33" s="41">
        <f t="shared" ca="1" si="83"/>
        <v>5</v>
      </c>
      <c r="AA33" s="41">
        <f t="shared" ca="1" si="83"/>
        <v>1</v>
      </c>
      <c r="AB33" s="41">
        <f t="shared" ca="1" si="83"/>
        <v>0</v>
      </c>
      <c r="AC33" s="41">
        <f t="shared" ca="1" si="83"/>
        <v>0</v>
      </c>
      <c r="AD33" s="41">
        <f t="shared" ca="1" si="83"/>
        <v>0</v>
      </c>
      <c r="AE33" s="15">
        <f t="shared" si="83"/>
        <v>8</v>
      </c>
      <c r="AH33" s="2">
        <f t="shared" si="77"/>
        <v>12</v>
      </c>
      <c r="AI33" s="2" t="str">
        <f t="shared" si="78"/>
        <v/>
      </c>
      <c r="AJ33" s="2" t="str">
        <f t="shared" si="63"/>
        <v/>
      </c>
      <c r="AK33" s="2" t="str">
        <f t="shared" si="42"/>
        <v/>
      </c>
      <c r="AL33" s="2" t="str">
        <f t="shared" si="43"/>
        <v/>
      </c>
      <c r="AM33" s="2" t="str">
        <f t="shared" si="44"/>
        <v/>
      </c>
      <c r="AN33" s="2" t="str">
        <f t="shared" si="45"/>
        <v/>
      </c>
      <c r="AO33" s="2" t="str">
        <f t="shared" si="79"/>
        <v/>
      </c>
      <c r="AP33" s="2" t="str">
        <f t="shared" si="80"/>
        <v/>
      </c>
      <c r="AQ33" s="2" t="str">
        <f t="shared" si="64"/>
        <v/>
      </c>
      <c r="AR33" s="2" t="str">
        <f t="shared" si="48"/>
        <v/>
      </c>
      <c r="AS33" s="2" t="str">
        <f t="shared" si="49"/>
        <v/>
      </c>
      <c r="AT33" s="2" t="str">
        <f t="shared" si="50"/>
        <v/>
      </c>
      <c r="AU33" s="2" t="str">
        <f t="shared" si="51"/>
        <v/>
      </c>
      <c r="AV33" s="2" t="str">
        <f t="shared" si="52"/>
        <v xml:space="preserve"> </v>
      </c>
      <c r="AW33" s="2" t="str">
        <f t="shared" si="14"/>
        <v xml:space="preserve"> </v>
      </c>
      <c r="AX33" s="2" t="str">
        <f t="shared" si="15"/>
        <v xml:space="preserve"> </v>
      </c>
      <c r="AY33" s="2" t="str">
        <f t="shared" si="16"/>
        <v xml:space="preserve"> </v>
      </c>
      <c r="AZ33" s="2"/>
      <c r="BA33" s="2" t="str">
        <f t="shared" si="53"/>
        <v/>
      </c>
      <c r="BB33" s="2" t="str">
        <f t="shared" si="54"/>
        <v/>
      </c>
      <c r="BC33" s="2" t="str">
        <f t="shared" si="55"/>
        <v/>
      </c>
      <c r="BD33" s="2" t="str">
        <f t="shared" si="56"/>
        <v/>
      </c>
      <c r="BH33" s="320" t="str">
        <f t="shared" si="81"/>
        <v>1</v>
      </c>
      <c r="BI33" s="16" t="str">
        <f t="shared" si="82"/>
        <v/>
      </c>
      <c r="BJ33" s="4">
        <f t="shared" si="17"/>
        <v>12</v>
      </c>
      <c r="BK33" s="7" t="str">
        <f t="shared" si="18"/>
        <v/>
      </c>
      <c r="BL33" s="7" t="str">
        <f t="shared" si="19"/>
        <v>得点</v>
      </c>
      <c r="BM33" s="8">
        <f t="shared" si="57"/>
        <v>12</v>
      </c>
      <c r="BN33" s="8" t="str">
        <f t="shared" si="20"/>
        <v/>
      </c>
      <c r="BO33" s="8" t="str">
        <f t="shared" si="76"/>
        <v>1</v>
      </c>
      <c r="BP33" s="8" t="str">
        <f t="shared" si="21"/>
        <v>02</v>
      </c>
      <c r="BQ33" s="8" t="str">
        <f t="shared" si="22"/>
        <v>07</v>
      </c>
      <c r="BR33" s="8" t="str">
        <f t="shared" si="23"/>
        <v/>
      </c>
      <c r="BS33" s="8" t="str">
        <f t="shared" si="59"/>
        <v/>
      </c>
      <c r="BT33" s="9" t="str">
        <f t="shared" si="60"/>
        <v/>
      </c>
      <c r="BU33" s="10">
        <f t="shared" si="24"/>
        <v>0</v>
      </c>
      <c r="BV33" s="7" t="str">
        <f t="shared" si="25"/>
        <v/>
      </c>
      <c r="BW33" s="7" t="str">
        <f t="shared" si="26"/>
        <v/>
      </c>
      <c r="BX33" s="5" t="str">
        <f t="shared" si="27"/>
        <v/>
      </c>
      <c r="BY33" s="3" t="str">
        <f t="shared" si="28"/>
        <v/>
      </c>
      <c r="BZ33" s="5" t="str">
        <f t="shared" si="29"/>
        <v/>
      </c>
      <c r="CA33" s="8" t="str">
        <f t="shared" si="30"/>
        <v/>
      </c>
      <c r="CB33" s="8" t="str">
        <f t="shared" si="61"/>
        <v/>
      </c>
      <c r="CC33" s="8" t="str">
        <f t="shared" si="31"/>
        <v/>
      </c>
      <c r="CD33" s="8" t="str">
        <f t="shared" si="32"/>
        <v/>
      </c>
      <c r="CE33" s="8" t="str">
        <f t="shared" si="33"/>
        <v/>
      </c>
      <c r="CF33" s="8" t="str">
        <f t="shared" si="62"/>
        <v/>
      </c>
      <c r="CG33" s="8" t="str">
        <f t="shared" si="34"/>
        <v/>
      </c>
      <c r="CH33" s="8" t="str">
        <f t="shared" si="35"/>
        <v/>
      </c>
      <c r="CI33" s="4"/>
      <c r="CJ33" s="4" t="str">
        <f t="shared" si="36"/>
        <v/>
      </c>
      <c r="CK33" s="5" t="str">
        <f t="shared" si="37"/>
        <v/>
      </c>
      <c r="CL33" s="1" t="str">
        <f t="shared" si="67"/>
        <v/>
      </c>
      <c r="CM33" s="337" t="str">
        <f t="shared" si="68"/>
        <v/>
      </c>
      <c r="CN33" s="337" t="str">
        <f t="shared" si="69"/>
        <v/>
      </c>
      <c r="CO33" s="8" t="str">
        <f t="shared" si="70"/>
        <v/>
      </c>
      <c r="CP33" s="8"/>
      <c r="CQ33" s="8" t="str">
        <f t="shared" si="71"/>
        <v/>
      </c>
      <c r="CR33" s="8" t="str">
        <f t="shared" si="72"/>
        <v/>
      </c>
      <c r="CS33" s="8" t="str">
        <f t="shared" si="73"/>
        <v/>
      </c>
      <c r="CT33" s="8" t="str">
        <f t="shared" si="74"/>
        <v/>
      </c>
      <c r="CU33" s="8"/>
      <c r="CV33" s="8" t="str">
        <f t="shared" si="75"/>
        <v/>
      </c>
    </row>
    <row r="34" spans="1:100" ht="17.25" customHeight="1" x14ac:dyDescent="0.15">
      <c r="A34" s="54">
        <v>26</v>
      </c>
      <c r="B34" s="275" t="str">
        <f>+K1</f>
        <v>下関中央工業</v>
      </c>
      <c r="C34" s="61">
        <v>1</v>
      </c>
      <c r="D34" s="272" t="s">
        <v>141</v>
      </c>
      <c r="E34" s="58" t="s">
        <v>167</v>
      </c>
      <c r="F34" s="64"/>
      <c r="G34" s="272"/>
      <c r="H34" s="341"/>
      <c r="I34" s="20" t="str">
        <f t="shared" si="0"/>
        <v/>
      </c>
      <c r="J34" s="18" t="str">
        <f t="shared" si="1"/>
        <v/>
      </c>
      <c r="K34" s="18" t="str">
        <f>IF(BH34="1",COUNTIF(BH$9:BH34,"1"),"")</f>
        <v/>
      </c>
      <c r="L34" s="18" t="str">
        <f t="shared" si="2"/>
        <v>03</v>
      </c>
      <c r="M34" s="18" t="str">
        <f t="shared" si="3"/>
        <v>15</v>
      </c>
      <c r="N34" s="18">
        <f>IF(BI34="1",COUNTIF(BI$9:BI34,"1"),"")</f>
        <v>8</v>
      </c>
      <c r="O34" s="18" t="str">
        <f t="shared" si="4"/>
        <v/>
      </c>
      <c r="P34" s="21" t="str">
        <f t="shared" si="5"/>
        <v>1</v>
      </c>
      <c r="Q34" s="1"/>
      <c r="R34" s="12">
        <f t="shared" ref="R34:AE34" ca="1" si="84">R10</f>
        <v>2</v>
      </c>
      <c r="S34" s="41">
        <f t="shared" ca="1" si="84"/>
        <v>3</v>
      </c>
      <c r="T34" s="41">
        <f t="shared" ca="1" si="84"/>
        <v>0</v>
      </c>
      <c r="U34" s="41">
        <f t="shared" ca="1" si="84"/>
        <v>0</v>
      </c>
      <c r="V34" s="41">
        <f t="shared" ca="1" si="84"/>
        <v>0</v>
      </c>
      <c r="W34" s="41">
        <f t="shared" ca="1" si="84"/>
        <v>0</v>
      </c>
      <c r="X34" s="15" t="str">
        <f t="shared" si="84"/>
        <v>×</v>
      </c>
      <c r="Y34" s="12">
        <f t="shared" ca="1" si="84"/>
        <v>2</v>
      </c>
      <c r="Z34" s="41">
        <f t="shared" ca="1" si="84"/>
        <v>4</v>
      </c>
      <c r="AA34" s="41">
        <f t="shared" ca="1" si="84"/>
        <v>0</v>
      </c>
      <c r="AB34" s="41">
        <f t="shared" ca="1" si="84"/>
        <v>0</v>
      </c>
      <c r="AC34" s="41">
        <f t="shared" ca="1" si="84"/>
        <v>0</v>
      </c>
      <c r="AD34" s="41">
        <f t="shared" ca="1" si="84"/>
        <v>1</v>
      </c>
      <c r="AE34" s="15" t="str">
        <f t="shared" si="84"/>
        <v>×</v>
      </c>
      <c r="AH34" s="2" t="str">
        <f t="shared" si="77"/>
        <v/>
      </c>
      <c r="AI34" s="2" t="str">
        <f t="shared" si="78"/>
        <v/>
      </c>
      <c r="AJ34" s="2" t="str">
        <f t="shared" si="63"/>
        <v/>
      </c>
      <c r="AK34" s="2" t="str">
        <f t="shared" si="42"/>
        <v/>
      </c>
      <c r="AL34" s="2" t="str">
        <f t="shared" si="43"/>
        <v/>
      </c>
      <c r="AM34" s="2" t="str">
        <f t="shared" si="44"/>
        <v/>
      </c>
      <c r="AN34" s="2" t="str">
        <f t="shared" si="45"/>
        <v/>
      </c>
      <c r="AO34" s="2" t="str">
        <f t="shared" si="79"/>
        <v/>
      </c>
      <c r="AP34" s="2">
        <f t="shared" si="80"/>
        <v>1</v>
      </c>
      <c r="AQ34" s="2" t="str">
        <f t="shared" si="64"/>
        <v/>
      </c>
      <c r="AR34" s="2" t="str">
        <f t="shared" si="48"/>
        <v/>
      </c>
      <c r="AS34" s="2" t="str">
        <f t="shared" si="49"/>
        <v/>
      </c>
      <c r="AT34" s="2" t="str">
        <f t="shared" si="50"/>
        <v/>
      </c>
      <c r="AU34" s="2" t="str">
        <f t="shared" si="51"/>
        <v/>
      </c>
      <c r="AV34" s="2" t="str">
        <f t="shared" si="52"/>
        <v xml:space="preserve"> </v>
      </c>
      <c r="AW34" s="2" t="str">
        <f t="shared" si="14"/>
        <v xml:space="preserve"> </v>
      </c>
      <c r="AX34" s="2" t="str">
        <f t="shared" si="15"/>
        <v xml:space="preserve"> </v>
      </c>
      <c r="AY34" s="2" t="str">
        <f t="shared" si="16"/>
        <v xml:space="preserve"> </v>
      </c>
      <c r="AZ34" s="2"/>
      <c r="BA34" s="2" t="str">
        <f t="shared" si="53"/>
        <v/>
      </c>
      <c r="BB34" s="2" t="str">
        <f t="shared" si="54"/>
        <v/>
      </c>
      <c r="BC34" s="2" t="str">
        <f t="shared" si="55"/>
        <v/>
      </c>
      <c r="BD34" s="2" t="str">
        <f t="shared" si="56"/>
        <v/>
      </c>
      <c r="BE34" s="2"/>
      <c r="BH34" s="320" t="str">
        <f t="shared" si="81"/>
        <v/>
      </c>
      <c r="BI34" s="16" t="str">
        <f t="shared" si="82"/>
        <v>1</v>
      </c>
      <c r="BJ34" s="4" t="str">
        <f t="shared" si="17"/>
        <v/>
      </c>
      <c r="BK34" s="7" t="str">
        <f t="shared" si="18"/>
        <v/>
      </c>
      <c r="BL34" s="7" t="str">
        <f t="shared" si="19"/>
        <v/>
      </c>
      <c r="BM34" s="8" t="str">
        <f t="shared" si="57"/>
        <v/>
      </c>
      <c r="BN34" s="8" t="str">
        <f t="shared" si="20"/>
        <v/>
      </c>
      <c r="BO34" s="8" t="str">
        <f t="shared" si="76"/>
        <v/>
      </c>
      <c r="BP34" s="8" t="str">
        <f t="shared" si="21"/>
        <v/>
      </c>
      <c r="BQ34" s="8" t="str">
        <f t="shared" si="22"/>
        <v/>
      </c>
      <c r="BR34" s="8" t="str">
        <f t="shared" si="23"/>
        <v/>
      </c>
      <c r="BS34" s="8" t="str">
        <f t="shared" si="59"/>
        <v/>
      </c>
      <c r="BT34" s="9" t="str">
        <f t="shared" si="60"/>
        <v/>
      </c>
      <c r="BU34" s="10" t="str">
        <f t="shared" si="24"/>
        <v/>
      </c>
      <c r="BV34" s="7" t="str">
        <f t="shared" si="25"/>
        <v/>
      </c>
      <c r="BW34" s="7" t="str">
        <f t="shared" si="26"/>
        <v/>
      </c>
      <c r="BX34" s="5" t="str">
        <f t="shared" si="27"/>
        <v/>
      </c>
      <c r="BY34" s="3" t="str">
        <f t="shared" si="28"/>
        <v/>
      </c>
      <c r="BZ34" s="5">
        <f t="shared" si="29"/>
        <v>0</v>
      </c>
      <c r="CA34" s="8" t="str">
        <f t="shared" si="30"/>
        <v/>
      </c>
      <c r="CB34" s="8" t="str">
        <f t="shared" si="61"/>
        <v/>
      </c>
      <c r="CC34" s="8" t="str">
        <f t="shared" si="31"/>
        <v/>
      </c>
      <c r="CD34" s="8" t="str">
        <f t="shared" si="32"/>
        <v>03</v>
      </c>
      <c r="CE34" s="8" t="str">
        <f t="shared" si="33"/>
        <v>15</v>
      </c>
      <c r="CF34" s="8" t="str">
        <f t="shared" si="62"/>
        <v>1</v>
      </c>
      <c r="CG34" s="8" t="str">
        <f t="shared" si="34"/>
        <v/>
      </c>
      <c r="CH34" s="8">
        <f t="shared" si="35"/>
        <v>1</v>
      </c>
      <c r="CI34" s="4"/>
      <c r="CJ34" s="4" t="str">
        <f t="shared" si="36"/>
        <v/>
      </c>
      <c r="CK34" s="5" t="str">
        <f t="shared" si="37"/>
        <v>得点</v>
      </c>
      <c r="CL34" s="1" t="str">
        <f t="shared" si="67"/>
        <v/>
      </c>
      <c r="CM34" s="337" t="str">
        <f t="shared" si="68"/>
        <v/>
      </c>
      <c r="CN34" s="337" t="str">
        <f t="shared" si="69"/>
        <v/>
      </c>
      <c r="CO34" s="8" t="str">
        <f t="shared" si="70"/>
        <v/>
      </c>
      <c r="CP34" s="8"/>
      <c r="CQ34" s="8" t="str">
        <f t="shared" si="71"/>
        <v/>
      </c>
      <c r="CR34" s="8" t="str">
        <f t="shared" si="72"/>
        <v/>
      </c>
      <c r="CS34" s="8" t="str">
        <f t="shared" si="73"/>
        <v/>
      </c>
      <c r="CT34" s="8" t="str">
        <f t="shared" si="74"/>
        <v/>
      </c>
      <c r="CU34" s="8"/>
      <c r="CV34" s="8" t="str">
        <f t="shared" si="75"/>
        <v/>
      </c>
    </row>
    <row r="35" spans="1:100" ht="17.25" customHeight="1" x14ac:dyDescent="0.15">
      <c r="A35" s="54">
        <v>27</v>
      </c>
      <c r="B35" s="275" t="str">
        <f>+K1</f>
        <v>下関中央工業</v>
      </c>
      <c r="C35" s="61">
        <v>1</v>
      </c>
      <c r="D35" s="272" t="s">
        <v>141</v>
      </c>
      <c r="E35" s="58" t="s">
        <v>168</v>
      </c>
      <c r="F35" s="64"/>
      <c r="G35" s="272"/>
      <c r="H35" s="341"/>
      <c r="I35" s="20" t="str">
        <f t="shared" si="0"/>
        <v/>
      </c>
      <c r="J35" s="18" t="str">
        <f t="shared" si="1"/>
        <v/>
      </c>
      <c r="K35" s="18" t="str">
        <f>IF(BH35="1",COUNTIF(BH$9:BH35,"1"),"")</f>
        <v/>
      </c>
      <c r="L35" s="18" t="str">
        <f t="shared" si="2"/>
        <v>04</v>
      </c>
      <c r="M35" s="18" t="str">
        <f t="shared" si="3"/>
        <v>00</v>
      </c>
      <c r="N35" s="18">
        <f>IF(BI35="1",COUNTIF(BI$9:BI35,"1"),"")</f>
        <v>9</v>
      </c>
      <c r="O35" s="18" t="str">
        <f t="shared" si="4"/>
        <v/>
      </c>
      <c r="P35" s="21" t="str">
        <f t="shared" si="5"/>
        <v>1</v>
      </c>
      <c r="Q35" s="1"/>
      <c r="R35" s="12">
        <f t="shared" ref="R35:AE35" ca="1" si="85">R11</f>
        <v>3</v>
      </c>
      <c r="S35" s="41">
        <f t="shared" ca="1" si="85"/>
        <v>5</v>
      </c>
      <c r="T35" s="41">
        <f t="shared" ca="1" si="85"/>
        <v>0</v>
      </c>
      <c r="U35" s="41">
        <f t="shared" ca="1" si="85"/>
        <v>0</v>
      </c>
      <c r="V35" s="41">
        <f t="shared" ca="1" si="85"/>
        <v>1</v>
      </c>
      <c r="W35" s="41">
        <f t="shared" ca="1" si="85"/>
        <v>0</v>
      </c>
      <c r="X35" s="15">
        <f t="shared" si="85"/>
        <v>3</v>
      </c>
      <c r="Y35" s="12">
        <f t="shared" ca="1" si="85"/>
        <v>3</v>
      </c>
      <c r="Z35" s="41">
        <f t="shared" ca="1" si="85"/>
        <v>1</v>
      </c>
      <c r="AA35" s="41">
        <f t="shared" ca="1" si="85"/>
        <v>0</v>
      </c>
      <c r="AB35" s="41">
        <f t="shared" ca="1" si="85"/>
        <v>2</v>
      </c>
      <c r="AC35" s="41">
        <f t="shared" ca="1" si="85"/>
        <v>0</v>
      </c>
      <c r="AD35" s="41">
        <f t="shared" ca="1" si="85"/>
        <v>0</v>
      </c>
      <c r="AE35" s="52">
        <f t="shared" si="85"/>
        <v>6</v>
      </c>
      <c r="AH35" s="2" t="str">
        <f t="shared" si="77"/>
        <v/>
      </c>
      <c r="AI35" s="2" t="str">
        <f t="shared" si="78"/>
        <v/>
      </c>
      <c r="AJ35" s="2" t="str">
        <f t="shared" si="63"/>
        <v/>
      </c>
      <c r="AK35" s="2" t="str">
        <f t="shared" si="42"/>
        <v/>
      </c>
      <c r="AL35" s="2" t="str">
        <f t="shared" si="43"/>
        <v/>
      </c>
      <c r="AM35" s="2" t="str">
        <f t="shared" si="44"/>
        <v/>
      </c>
      <c r="AN35" s="2" t="str">
        <f t="shared" si="45"/>
        <v/>
      </c>
      <c r="AO35" s="2" t="str">
        <f t="shared" si="79"/>
        <v/>
      </c>
      <c r="AP35" s="2">
        <f t="shared" si="80"/>
        <v>1</v>
      </c>
      <c r="AQ35" s="2" t="str">
        <f t="shared" si="64"/>
        <v/>
      </c>
      <c r="AR35" s="2" t="str">
        <f t="shared" si="48"/>
        <v/>
      </c>
      <c r="AS35" s="2" t="str">
        <f t="shared" si="49"/>
        <v/>
      </c>
      <c r="AT35" s="2" t="str">
        <f t="shared" si="50"/>
        <v/>
      </c>
      <c r="AU35" s="2" t="str">
        <f t="shared" si="51"/>
        <v/>
      </c>
      <c r="AV35" s="2" t="str">
        <f t="shared" si="52"/>
        <v xml:space="preserve"> </v>
      </c>
      <c r="AW35" s="2" t="str">
        <f t="shared" si="14"/>
        <v xml:space="preserve"> </v>
      </c>
      <c r="AX35" s="2" t="str">
        <f t="shared" si="15"/>
        <v xml:space="preserve"> </v>
      </c>
      <c r="AY35" s="2" t="str">
        <f t="shared" si="16"/>
        <v xml:space="preserve"> </v>
      </c>
      <c r="AZ35" s="2"/>
      <c r="BA35" s="2" t="str">
        <f t="shared" si="53"/>
        <v/>
      </c>
      <c r="BB35" s="2" t="str">
        <f t="shared" si="54"/>
        <v/>
      </c>
      <c r="BC35" s="2" t="str">
        <f t="shared" si="55"/>
        <v/>
      </c>
      <c r="BD35" s="2" t="str">
        <f t="shared" si="56"/>
        <v/>
      </c>
      <c r="BH35" s="320" t="str">
        <f t="shared" si="81"/>
        <v/>
      </c>
      <c r="BI35" s="16" t="str">
        <f t="shared" si="82"/>
        <v>1</v>
      </c>
      <c r="BJ35" s="4" t="str">
        <f t="shared" si="17"/>
        <v/>
      </c>
      <c r="BK35" s="7" t="str">
        <f t="shared" si="18"/>
        <v/>
      </c>
      <c r="BL35" s="7" t="str">
        <f t="shared" si="19"/>
        <v/>
      </c>
      <c r="BM35" s="8" t="str">
        <f t="shared" si="57"/>
        <v/>
      </c>
      <c r="BN35" s="8" t="str">
        <f t="shared" si="20"/>
        <v/>
      </c>
      <c r="BO35" s="8" t="str">
        <f t="shared" si="76"/>
        <v/>
      </c>
      <c r="BP35" s="8" t="str">
        <f t="shared" si="21"/>
        <v/>
      </c>
      <c r="BQ35" s="8" t="str">
        <f t="shared" si="22"/>
        <v/>
      </c>
      <c r="BR35" s="8" t="str">
        <f t="shared" si="23"/>
        <v/>
      </c>
      <c r="BS35" s="8" t="str">
        <f t="shared" si="59"/>
        <v/>
      </c>
      <c r="BT35" s="9" t="str">
        <f t="shared" si="60"/>
        <v/>
      </c>
      <c r="BU35" s="10" t="str">
        <f t="shared" si="24"/>
        <v/>
      </c>
      <c r="BV35" s="7" t="str">
        <f t="shared" si="25"/>
        <v/>
      </c>
      <c r="BW35" s="7" t="str">
        <f t="shared" si="26"/>
        <v/>
      </c>
      <c r="BX35" s="5" t="str">
        <f t="shared" si="27"/>
        <v/>
      </c>
      <c r="BY35" s="3" t="str">
        <f t="shared" si="28"/>
        <v/>
      </c>
      <c r="BZ35" s="5">
        <f t="shared" si="29"/>
        <v>0</v>
      </c>
      <c r="CA35" s="8" t="str">
        <f t="shared" si="30"/>
        <v/>
      </c>
      <c r="CB35" s="8" t="str">
        <f t="shared" si="61"/>
        <v/>
      </c>
      <c r="CC35" s="8" t="str">
        <f t="shared" si="31"/>
        <v/>
      </c>
      <c r="CD35" s="8" t="str">
        <f t="shared" si="32"/>
        <v>04</v>
      </c>
      <c r="CE35" s="8" t="str">
        <f t="shared" si="33"/>
        <v>00</v>
      </c>
      <c r="CF35" s="8" t="str">
        <f t="shared" si="62"/>
        <v>1</v>
      </c>
      <c r="CG35" s="8" t="str">
        <f t="shared" si="34"/>
        <v/>
      </c>
      <c r="CH35" s="8">
        <f t="shared" si="35"/>
        <v>1</v>
      </c>
      <c r="CI35" s="4"/>
      <c r="CJ35" s="4" t="str">
        <f t="shared" si="36"/>
        <v/>
      </c>
      <c r="CK35" s="5" t="str">
        <f t="shared" si="37"/>
        <v>得点</v>
      </c>
      <c r="CL35" s="1" t="str">
        <f t="shared" si="67"/>
        <v/>
      </c>
      <c r="CM35" s="337" t="str">
        <f t="shared" si="68"/>
        <v/>
      </c>
      <c r="CN35" s="337" t="str">
        <f t="shared" si="69"/>
        <v/>
      </c>
      <c r="CO35" s="8" t="str">
        <f t="shared" si="70"/>
        <v/>
      </c>
      <c r="CP35" s="8"/>
      <c r="CQ35" s="8" t="str">
        <f t="shared" si="71"/>
        <v/>
      </c>
      <c r="CR35" s="8" t="str">
        <f t="shared" si="72"/>
        <v/>
      </c>
      <c r="CS35" s="8" t="str">
        <f t="shared" si="73"/>
        <v/>
      </c>
      <c r="CT35" s="8" t="str">
        <f t="shared" si="74"/>
        <v/>
      </c>
      <c r="CU35" s="8"/>
      <c r="CV35" s="8" t="str">
        <f t="shared" si="75"/>
        <v/>
      </c>
    </row>
    <row r="36" spans="1:100" ht="17.25" customHeight="1" x14ac:dyDescent="0.15">
      <c r="A36" s="54">
        <v>28</v>
      </c>
      <c r="B36" s="275" t="str">
        <f>+C1</f>
        <v>岩国商業</v>
      </c>
      <c r="C36" s="61">
        <v>12</v>
      </c>
      <c r="D36" s="272" t="s">
        <v>141</v>
      </c>
      <c r="E36" s="58" t="s">
        <v>169</v>
      </c>
      <c r="F36" s="64"/>
      <c r="G36" s="272"/>
      <c r="H36" s="341"/>
      <c r="I36" s="20" t="str">
        <f t="shared" si="0"/>
        <v>12</v>
      </c>
      <c r="J36" s="18" t="str">
        <f t="shared" si="1"/>
        <v/>
      </c>
      <c r="K36" s="18">
        <f>IF(BH36="1",COUNTIF(BH$9:BH36,"1"),"")</f>
        <v>11</v>
      </c>
      <c r="L36" s="18" t="str">
        <f t="shared" si="2"/>
        <v>04</v>
      </c>
      <c r="M36" s="18" t="str">
        <f t="shared" si="3"/>
        <v>50</v>
      </c>
      <c r="N36" s="18" t="str">
        <f>IF(BI36="1",COUNTIF(BI$9:BI36,"1"),"")</f>
        <v/>
      </c>
      <c r="O36" s="18" t="str">
        <f t="shared" si="4"/>
        <v/>
      </c>
      <c r="P36" s="21" t="str">
        <f t="shared" si="5"/>
        <v/>
      </c>
      <c r="Q36" s="1"/>
      <c r="R36" s="12">
        <f t="shared" ref="R36:AE36" ca="1" si="86">R12</f>
        <v>4</v>
      </c>
      <c r="S36" s="41">
        <f t="shared" ca="1" si="86"/>
        <v>2</v>
      </c>
      <c r="T36" s="41">
        <f t="shared" ca="1" si="86"/>
        <v>0</v>
      </c>
      <c r="U36" s="41">
        <f t="shared" ca="1" si="86"/>
        <v>0</v>
      </c>
      <c r="V36" s="41">
        <f t="shared" ca="1" si="86"/>
        <v>0</v>
      </c>
      <c r="W36" s="41">
        <f t="shared" ca="1" si="86"/>
        <v>0</v>
      </c>
      <c r="X36" s="15">
        <f t="shared" si="86"/>
        <v>8</v>
      </c>
      <c r="Y36" s="12">
        <f t="shared" ca="1" si="86"/>
        <v>4</v>
      </c>
      <c r="Z36" s="41">
        <f t="shared" ca="1" si="86"/>
        <v>0</v>
      </c>
      <c r="AA36" s="41">
        <f t="shared" ca="1" si="86"/>
        <v>0</v>
      </c>
      <c r="AB36" s="41">
        <f t="shared" ca="1" si="86"/>
        <v>0</v>
      </c>
      <c r="AC36" s="41">
        <f t="shared" ca="1" si="86"/>
        <v>0</v>
      </c>
      <c r="AD36" s="41">
        <f t="shared" ca="1" si="86"/>
        <v>0</v>
      </c>
      <c r="AE36" s="15">
        <f t="shared" si="86"/>
        <v>14</v>
      </c>
      <c r="AH36" s="2">
        <f t="shared" si="77"/>
        <v>12</v>
      </c>
      <c r="AI36" s="2" t="str">
        <f t="shared" si="78"/>
        <v/>
      </c>
      <c r="AJ36" s="2" t="str">
        <f t="shared" si="63"/>
        <v/>
      </c>
      <c r="AK36" s="2" t="str">
        <f t="shared" si="42"/>
        <v/>
      </c>
      <c r="AL36" s="2" t="str">
        <f t="shared" si="43"/>
        <v/>
      </c>
      <c r="AM36" s="2" t="str">
        <f t="shared" si="44"/>
        <v/>
      </c>
      <c r="AN36" s="2" t="str">
        <f t="shared" si="45"/>
        <v/>
      </c>
      <c r="AO36" s="2" t="str">
        <f t="shared" si="79"/>
        <v/>
      </c>
      <c r="AP36" s="2" t="str">
        <f t="shared" si="80"/>
        <v/>
      </c>
      <c r="AQ36" s="2" t="str">
        <f t="shared" si="64"/>
        <v/>
      </c>
      <c r="AR36" s="2" t="str">
        <f t="shared" si="48"/>
        <v/>
      </c>
      <c r="AS36" s="2" t="str">
        <f t="shared" si="49"/>
        <v/>
      </c>
      <c r="AT36" s="2" t="str">
        <f t="shared" si="50"/>
        <v/>
      </c>
      <c r="AU36" s="2" t="str">
        <f t="shared" si="51"/>
        <v/>
      </c>
      <c r="AV36" s="2" t="str">
        <f t="shared" si="52"/>
        <v xml:space="preserve"> </v>
      </c>
      <c r="AW36" s="2" t="str">
        <f t="shared" si="14"/>
        <v xml:space="preserve"> </v>
      </c>
      <c r="AX36" s="2" t="str">
        <f t="shared" si="15"/>
        <v xml:space="preserve"> </v>
      </c>
      <c r="AY36" s="2" t="str">
        <f t="shared" si="16"/>
        <v xml:space="preserve"> </v>
      </c>
      <c r="AZ36" s="2"/>
      <c r="BA36" s="2" t="str">
        <f t="shared" si="53"/>
        <v/>
      </c>
      <c r="BB36" s="2" t="str">
        <f t="shared" si="54"/>
        <v/>
      </c>
      <c r="BC36" s="2" t="str">
        <f t="shared" si="55"/>
        <v/>
      </c>
      <c r="BD36" s="2" t="str">
        <f t="shared" si="56"/>
        <v/>
      </c>
      <c r="BH36" s="320" t="str">
        <f t="shared" si="81"/>
        <v>1</v>
      </c>
      <c r="BI36" s="16" t="str">
        <f t="shared" si="82"/>
        <v/>
      </c>
      <c r="BJ36" s="4">
        <f t="shared" si="17"/>
        <v>12</v>
      </c>
      <c r="BK36" s="7" t="str">
        <f t="shared" si="18"/>
        <v/>
      </c>
      <c r="BL36" s="7" t="str">
        <f t="shared" si="19"/>
        <v>得点</v>
      </c>
      <c r="BM36" s="8">
        <f t="shared" si="57"/>
        <v>12</v>
      </c>
      <c r="BN36" s="8" t="str">
        <f t="shared" si="20"/>
        <v/>
      </c>
      <c r="BO36" s="8" t="str">
        <f t="shared" si="76"/>
        <v>1</v>
      </c>
      <c r="BP36" s="8" t="str">
        <f t="shared" si="21"/>
        <v>04</v>
      </c>
      <c r="BQ36" s="8" t="str">
        <f t="shared" si="22"/>
        <v>50</v>
      </c>
      <c r="BR36" s="8" t="str">
        <f t="shared" si="23"/>
        <v/>
      </c>
      <c r="BS36" s="8" t="str">
        <f t="shared" si="59"/>
        <v/>
      </c>
      <c r="BT36" s="9" t="str">
        <f t="shared" si="60"/>
        <v/>
      </c>
      <c r="BU36" s="10">
        <f t="shared" si="24"/>
        <v>0</v>
      </c>
      <c r="BV36" s="7" t="str">
        <f t="shared" si="25"/>
        <v/>
      </c>
      <c r="BW36" s="7" t="str">
        <f t="shared" si="26"/>
        <v/>
      </c>
      <c r="BX36" s="5" t="str">
        <f t="shared" si="27"/>
        <v/>
      </c>
      <c r="BY36" s="3" t="str">
        <f t="shared" si="28"/>
        <v/>
      </c>
      <c r="BZ36" s="5" t="str">
        <f t="shared" si="29"/>
        <v/>
      </c>
      <c r="CA36" s="8" t="str">
        <f t="shared" si="30"/>
        <v/>
      </c>
      <c r="CB36" s="8" t="str">
        <f t="shared" si="61"/>
        <v/>
      </c>
      <c r="CC36" s="8" t="str">
        <f t="shared" si="31"/>
        <v/>
      </c>
      <c r="CD36" s="8" t="str">
        <f t="shared" si="32"/>
        <v/>
      </c>
      <c r="CE36" s="8" t="str">
        <f t="shared" si="33"/>
        <v/>
      </c>
      <c r="CF36" s="8" t="str">
        <f t="shared" si="62"/>
        <v/>
      </c>
      <c r="CG36" s="8" t="str">
        <f t="shared" si="34"/>
        <v/>
      </c>
      <c r="CH36" s="8" t="str">
        <f t="shared" si="35"/>
        <v/>
      </c>
      <c r="CI36" s="4"/>
      <c r="CJ36" s="4" t="str">
        <f t="shared" si="36"/>
        <v/>
      </c>
      <c r="CK36" s="5" t="str">
        <f t="shared" si="37"/>
        <v/>
      </c>
      <c r="CL36" s="1" t="str">
        <f t="shared" si="67"/>
        <v/>
      </c>
      <c r="CM36" s="337" t="str">
        <f t="shared" si="68"/>
        <v/>
      </c>
      <c r="CN36" s="337" t="str">
        <f t="shared" si="69"/>
        <v/>
      </c>
      <c r="CO36" s="8" t="str">
        <f t="shared" si="70"/>
        <v/>
      </c>
      <c r="CP36" s="8"/>
      <c r="CQ36" s="8" t="str">
        <f t="shared" si="71"/>
        <v/>
      </c>
      <c r="CR36" s="8" t="str">
        <f t="shared" si="72"/>
        <v/>
      </c>
      <c r="CS36" s="8" t="str">
        <f t="shared" si="73"/>
        <v/>
      </c>
      <c r="CT36" s="8" t="str">
        <f t="shared" si="74"/>
        <v/>
      </c>
      <c r="CU36" s="8"/>
      <c r="CV36" s="8" t="str">
        <f t="shared" si="75"/>
        <v/>
      </c>
    </row>
    <row r="37" spans="1:100" ht="17.25" customHeight="1" x14ac:dyDescent="0.15">
      <c r="A37" s="54">
        <v>29</v>
      </c>
      <c r="B37" s="275" t="str">
        <f>+C1</f>
        <v>岩国商業</v>
      </c>
      <c r="C37" s="61">
        <v>12</v>
      </c>
      <c r="D37" s="272" t="s">
        <v>162</v>
      </c>
      <c r="E37" s="58" t="s">
        <v>170</v>
      </c>
      <c r="F37" s="64">
        <v>2</v>
      </c>
      <c r="G37" s="272" t="s">
        <v>156</v>
      </c>
      <c r="H37" s="341"/>
      <c r="I37" s="20" t="str">
        <f t="shared" si="0"/>
        <v>12</v>
      </c>
      <c r="J37" s="18" t="str">
        <f t="shared" si="1"/>
        <v>S</v>
      </c>
      <c r="K37" s="18" t="str">
        <f>IF(BH37="1",COUNTIF(BH$9:BH37,"1"),"")</f>
        <v/>
      </c>
      <c r="L37" s="18" t="str">
        <f t="shared" si="2"/>
        <v>05</v>
      </c>
      <c r="M37" s="18" t="str">
        <f t="shared" si="3"/>
        <v>16</v>
      </c>
      <c r="N37" s="18">
        <f>IF(BI37="1",COUNTIF(BI$9:BI37,"1"),"")</f>
        <v>10</v>
      </c>
      <c r="O37" s="18" t="str">
        <f t="shared" si="4"/>
        <v>○</v>
      </c>
      <c r="P37" s="21" t="str">
        <f t="shared" si="5"/>
        <v>2</v>
      </c>
      <c r="Q37" s="1"/>
      <c r="R37" s="12">
        <f t="shared" ref="R37:W49" ca="1" si="87">R13</f>
        <v>5</v>
      </c>
      <c r="S37" s="41">
        <f t="shared" ca="1" si="87"/>
        <v>2</v>
      </c>
      <c r="T37" s="41">
        <f t="shared" ca="1" si="87"/>
        <v>0</v>
      </c>
      <c r="U37" s="41">
        <f t="shared" ca="1" si="87"/>
        <v>2</v>
      </c>
      <c r="V37" s="41">
        <f t="shared" ca="1" si="87"/>
        <v>0</v>
      </c>
      <c r="W37" s="41">
        <f t="shared" ca="1" si="87"/>
        <v>0</v>
      </c>
      <c r="X37" s="15"/>
      <c r="Y37" s="12">
        <f t="shared" ref="Y37:AD49" ca="1" si="88">Y13</f>
        <v>5</v>
      </c>
      <c r="Z37" s="41">
        <f t="shared" ca="1" si="88"/>
        <v>5</v>
      </c>
      <c r="AA37" s="41">
        <f t="shared" ca="1" si="88"/>
        <v>0</v>
      </c>
      <c r="AB37" s="41">
        <f t="shared" ca="1" si="88"/>
        <v>1</v>
      </c>
      <c r="AC37" s="41">
        <f t="shared" ca="1" si="88"/>
        <v>0</v>
      </c>
      <c r="AD37" s="41">
        <f t="shared" ca="1" si="88"/>
        <v>0</v>
      </c>
      <c r="AE37" s="53"/>
      <c r="AH37" s="2" t="str">
        <f t="shared" si="77"/>
        <v/>
      </c>
      <c r="AI37" s="2" t="str">
        <f t="shared" si="78"/>
        <v/>
      </c>
      <c r="AJ37" s="2" t="str">
        <f t="shared" si="63"/>
        <v/>
      </c>
      <c r="AK37" s="2" t="str">
        <f t="shared" si="42"/>
        <v/>
      </c>
      <c r="AL37" s="2" t="str">
        <f t="shared" si="43"/>
        <v/>
      </c>
      <c r="AM37" s="2" t="str">
        <f t="shared" si="44"/>
        <v/>
      </c>
      <c r="AN37" s="2" t="str">
        <f t="shared" si="45"/>
        <v/>
      </c>
      <c r="AO37" s="2">
        <f t="shared" si="79"/>
        <v>2</v>
      </c>
      <c r="AP37" s="2" t="str">
        <f t="shared" si="80"/>
        <v/>
      </c>
      <c r="AQ37" s="2" t="str">
        <f t="shared" si="64"/>
        <v/>
      </c>
      <c r="AR37" s="2" t="str">
        <f t="shared" si="48"/>
        <v>○</v>
      </c>
      <c r="AS37" s="2" t="str">
        <f t="shared" si="49"/>
        <v/>
      </c>
      <c r="AT37" s="2" t="str">
        <f t="shared" si="50"/>
        <v/>
      </c>
      <c r="AU37" s="2" t="str">
        <f t="shared" si="51"/>
        <v/>
      </c>
      <c r="AV37" s="2" t="str">
        <f t="shared" si="52"/>
        <v xml:space="preserve"> </v>
      </c>
      <c r="AW37" s="2" t="str">
        <f t="shared" si="14"/>
        <v>12</v>
      </c>
      <c r="AX37" s="2" t="str">
        <f t="shared" si="15"/>
        <v xml:space="preserve"> </v>
      </c>
      <c r="AY37" s="2" t="str">
        <f t="shared" si="16"/>
        <v xml:space="preserve"> </v>
      </c>
      <c r="AZ37" s="2"/>
      <c r="BA37" s="2" t="str">
        <f t="shared" si="53"/>
        <v/>
      </c>
      <c r="BB37" s="2" t="str">
        <f t="shared" si="54"/>
        <v/>
      </c>
      <c r="BC37" s="2" t="str">
        <f t="shared" si="55"/>
        <v/>
      </c>
      <c r="BD37" s="2" t="str">
        <f t="shared" si="56"/>
        <v/>
      </c>
      <c r="BH37" s="320" t="str">
        <f t="shared" si="81"/>
        <v/>
      </c>
      <c r="BI37" s="16" t="str">
        <f t="shared" si="82"/>
        <v>1</v>
      </c>
      <c r="BJ37" s="4">
        <f t="shared" si="17"/>
        <v>12</v>
      </c>
      <c r="BK37" s="7" t="str">
        <f t="shared" si="18"/>
        <v>S</v>
      </c>
      <c r="BL37" s="7" t="str">
        <f t="shared" si="19"/>
        <v>退場</v>
      </c>
      <c r="BM37" s="8">
        <f t="shared" si="57"/>
        <v>12</v>
      </c>
      <c r="BN37" s="8" t="str">
        <f t="shared" si="20"/>
        <v>S</v>
      </c>
      <c r="BO37" s="8" t="str">
        <f t="shared" si="76"/>
        <v/>
      </c>
      <c r="BP37" s="8" t="str">
        <f t="shared" si="21"/>
        <v>05</v>
      </c>
      <c r="BQ37" s="8" t="str">
        <f t="shared" si="22"/>
        <v>16</v>
      </c>
      <c r="BR37" s="8" t="str">
        <f t="shared" si="23"/>
        <v>1</v>
      </c>
      <c r="BS37" s="8" t="str">
        <f t="shared" si="59"/>
        <v>○</v>
      </c>
      <c r="BT37" s="9">
        <f t="shared" si="60"/>
        <v>2</v>
      </c>
      <c r="BU37" s="10">
        <f t="shared" si="24"/>
        <v>2</v>
      </c>
      <c r="BV37" s="7" t="str">
        <f t="shared" si="25"/>
        <v>○</v>
      </c>
      <c r="BW37" s="7" t="str">
        <f t="shared" si="26"/>
        <v>○</v>
      </c>
      <c r="BX37" s="5" t="str">
        <f t="shared" si="27"/>
        <v>○</v>
      </c>
      <c r="BY37" s="3" t="str">
        <f t="shared" si="28"/>
        <v/>
      </c>
      <c r="BZ37" s="5" t="str">
        <f t="shared" si="29"/>
        <v/>
      </c>
      <c r="CA37" s="8" t="str">
        <f t="shared" si="30"/>
        <v/>
      </c>
      <c r="CB37" s="8" t="str">
        <f t="shared" si="61"/>
        <v/>
      </c>
      <c r="CC37" s="8" t="str">
        <f t="shared" si="31"/>
        <v/>
      </c>
      <c r="CD37" s="8" t="str">
        <f t="shared" si="32"/>
        <v/>
      </c>
      <c r="CE37" s="8" t="str">
        <f t="shared" si="33"/>
        <v/>
      </c>
      <c r="CF37" s="8" t="str">
        <f t="shared" si="62"/>
        <v/>
      </c>
      <c r="CG37" s="8" t="str">
        <f t="shared" si="34"/>
        <v/>
      </c>
      <c r="CH37" s="8" t="str">
        <f t="shared" si="35"/>
        <v/>
      </c>
      <c r="CI37" s="4"/>
      <c r="CJ37" s="4" t="str">
        <f t="shared" si="36"/>
        <v>○</v>
      </c>
      <c r="CK37" s="5" t="str">
        <f t="shared" si="37"/>
        <v/>
      </c>
      <c r="CL37" s="1" t="str">
        <f t="shared" si="67"/>
        <v/>
      </c>
      <c r="CM37" s="337" t="str">
        <f t="shared" si="68"/>
        <v/>
      </c>
      <c r="CN37" s="337" t="str">
        <f t="shared" si="69"/>
        <v/>
      </c>
      <c r="CO37" s="8" t="str">
        <f t="shared" si="70"/>
        <v/>
      </c>
      <c r="CP37" s="8"/>
      <c r="CQ37" s="8" t="str">
        <f t="shared" si="71"/>
        <v/>
      </c>
      <c r="CR37" s="8" t="str">
        <f t="shared" si="72"/>
        <v/>
      </c>
      <c r="CS37" s="8" t="str">
        <f t="shared" si="73"/>
        <v/>
      </c>
      <c r="CT37" s="8" t="str">
        <f t="shared" si="74"/>
        <v/>
      </c>
      <c r="CU37" s="8"/>
      <c r="CV37" s="8" t="str">
        <f t="shared" si="75"/>
        <v/>
      </c>
    </row>
    <row r="38" spans="1:100" ht="17.25" customHeight="1" x14ac:dyDescent="0.15">
      <c r="A38" s="54">
        <v>30</v>
      </c>
      <c r="B38" s="275" t="str">
        <f>+C1</f>
        <v>岩国商業</v>
      </c>
      <c r="C38" s="61">
        <v>7</v>
      </c>
      <c r="D38" s="272" t="s">
        <v>141</v>
      </c>
      <c r="E38" s="58" t="s">
        <v>171</v>
      </c>
      <c r="F38" s="64"/>
      <c r="G38" s="272"/>
      <c r="H38" s="341"/>
      <c r="I38" s="20" t="str">
        <f t="shared" si="0"/>
        <v>7</v>
      </c>
      <c r="J38" s="18" t="str">
        <f t="shared" si="1"/>
        <v/>
      </c>
      <c r="K38" s="18">
        <f>IF(BH38="1",COUNTIF(BH$9:BH38,"1"),"")</f>
        <v>12</v>
      </c>
      <c r="L38" s="18" t="str">
        <f t="shared" si="2"/>
        <v>06</v>
      </c>
      <c r="M38" s="18" t="str">
        <f t="shared" si="3"/>
        <v>15</v>
      </c>
      <c r="N38" s="18" t="str">
        <f>IF(BI38="1",COUNTIF(BI$9:BI38,"1"),"")</f>
        <v/>
      </c>
      <c r="O38" s="18" t="str">
        <f t="shared" si="4"/>
        <v/>
      </c>
      <c r="P38" s="21" t="str">
        <f t="shared" si="5"/>
        <v/>
      </c>
      <c r="Q38" s="1"/>
      <c r="R38" s="12">
        <f t="shared" ca="1" si="87"/>
        <v>6</v>
      </c>
      <c r="S38" s="41">
        <f t="shared" ca="1" si="87"/>
        <v>1</v>
      </c>
      <c r="T38" s="41">
        <f t="shared" ca="1" si="87"/>
        <v>0</v>
      </c>
      <c r="U38" s="41">
        <f t="shared" ca="1" si="87"/>
        <v>0</v>
      </c>
      <c r="V38" s="41">
        <f t="shared" ca="1" si="87"/>
        <v>0</v>
      </c>
      <c r="W38" s="41">
        <f t="shared" ca="1" si="87"/>
        <v>0</v>
      </c>
      <c r="X38" s="67"/>
      <c r="Y38" s="68">
        <f t="shared" ca="1" si="88"/>
        <v>6</v>
      </c>
      <c r="Z38" s="69">
        <f t="shared" ca="1" si="88"/>
        <v>1</v>
      </c>
      <c r="AA38" s="69">
        <f t="shared" ca="1" si="88"/>
        <v>0</v>
      </c>
      <c r="AB38" s="69">
        <f t="shared" ca="1" si="88"/>
        <v>0</v>
      </c>
      <c r="AC38" s="69">
        <f t="shared" ca="1" si="88"/>
        <v>0</v>
      </c>
      <c r="AD38" s="69">
        <f t="shared" ca="1" si="88"/>
        <v>0</v>
      </c>
      <c r="AE38" s="67"/>
      <c r="AH38" s="2">
        <f t="shared" si="77"/>
        <v>7</v>
      </c>
      <c r="AI38" s="2" t="str">
        <f t="shared" si="78"/>
        <v/>
      </c>
      <c r="AJ38" s="2" t="str">
        <f t="shared" si="63"/>
        <v/>
      </c>
      <c r="AK38" s="2" t="str">
        <f t="shared" si="42"/>
        <v/>
      </c>
      <c r="AL38" s="2" t="str">
        <f t="shared" si="43"/>
        <v/>
      </c>
      <c r="AM38" s="2" t="str">
        <f t="shared" si="44"/>
        <v/>
      </c>
      <c r="AN38" s="2" t="str">
        <f t="shared" si="45"/>
        <v/>
      </c>
      <c r="AO38" s="2" t="str">
        <f t="shared" si="79"/>
        <v/>
      </c>
      <c r="AP38" s="2" t="str">
        <f t="shared" si="80"/>
        <v/>
      </c>
      <c r="AQ38" s="2" t="str">
        <f t="shared" si="64"/>
        <v/>
      </c>
      <c r="AR38" s="2" t="str">
        <f t="shared" si="48"/>
        <v/>
      </c>
      <c r="AS38" s="2" t="str">
        <f t="shared" si="49"/>
        <v/>
      </c>
      <c r="AT38" s="2" t="str">
        <f t="shared" si="50"/>
        <v/>
      </c>
      <c r="AU38" s="2" t="str">
        <f t="shared" si="51"/>
        <v/>
      </c>
      <c r="AV38" s="2" t="str">
        <f t="shared" si="52"/>
        <v xml:space="preserve"> </v>
      </c>
      <c r="AW38" s="2" t="str">
        <f t="shared" si="14"/>
        <v xml:space="preserve"> </v>
      </c>
      <c r="AX38" s="2" t="str">
        <f t="shared" si="15"/>
        <v xml:space="preserve"> </v>
      </c>
      <c r="AY38" s="2" t="str">
        <f t="shared" si="16"/>
        <v xml:space="preserve"> </v>
      </c>
      <c r="AZ38" s="2"/>
      <c r="BA38" s="2" t="str">
        <f t="shared" si="53"/>
        <v/>
      </c>
      <c r="BB38" s="2" t="str">
        <f t="shared" si="54"/>
        <v/>
      </c>
      <c r="BC38" s="2" t="str">
        <f t="shared" si="55"/>
        <v/>
      </c>
      <c r="BD38" s="2" t="str">
        <f t="shared" si="56"/>
        <v/>
      </c>
      <c r="BH38" s="320" t="str">
        <f t="shared" si="81"/>
        <v>1</v>
      </c>
      <c r="BI38" s="16" t="str">
        <f t="shared" si="82"/>
        <v/>
      </c>
      <c r="BJ38" s="4">
        <f t="shared" si="17"/>
        <v>7</v>
      </c>
      <c r="BK38" s="7" t="str">
        <f t="shared" si="18"/>
        <v/>
      </c>
      <c r="BL38" s="7" t="str">
        <f t="shared" si="19"/>
        <v>得点</v>
      </c>
      <c r="BM38" s="8">
        <f t="shared" si="57"/>
        <v>7</v>
      </c>
      <c r="BN38" s="8" t="str">
        <f t="shared" si="20"/>
        <v/>
      </c>
      <c r="BO38" s="8" t="str">
        <f t="shared" si="76"/>
        <v>1</v>
      </c>
      <c r="BP38" s="8" t="str">
        <f t="shared" si="21"/>
        <v>06</v>
      </c>
      <c r="BQ38" s="8" t="str">
        <f t="shared" si="22"/>
        <v>15</v>
      </c>
      <c r="BR38" s="8" t="str">
        <f t="shared" si="23"/>
        <v/>
      </c>
      <c r="BS38" s="8" t="str">
        <f t="shared" si="59"/>
        <v/>
      </c>
      <c r="BT38" s="9" t="str">
        <f t="shared" si="60"/>
        <v/>
      </c>
      <c r="BU38" s="10">
        <f t="shared" si="24"/>
        <v>0</v>
      </c>
      <c r="BV38" s="7" t="str">
        <f t="shared" si="25"/>
        <v/>
      </c>
      <c r="BW38" s="7" t="str">
        <f t="shared" si="26"/>
        <v/>
      </c>
      <c r="BX38" s="5" t="str">
        <f t="shared" si="27"/>
        <v/>
      </c>
      <c r="BY38" s="3" t="str">
        <f t="shared" si="28"/>
        <v/>
      </c>
      <c r="BZ38" s="5" t="str">
        <f t="shared" si="29"/>
        <v/>
      </c>
      <c r="CA38" s="8" t="str">
        <f t="shared" si="30"/>
        <v/>
      </c>
      <c r="CB38" s="8" t="str">
        <f t="shared" si="61"/>
        <v/>
      </c>
      <c r="CC38" s="8" t="str">
        <f t="shared" si="31"/>
        <v/>
      </c>
      <c r="CD38" s="8" t="str">
        <f t="shared" si="32"/>
        <v/>
      </c>
      <c r="CE38" s="8" t="str">
        <f t="shared" si="33"/>
        <v/>
      </c>
      <c r="CF38" s="8" t="str">
        <f t="shared" si="62"/>
        <v/>
      </c>
      <c r="CG38" s="8" t="str">
        <f t="shared" si="34"/>
        <v/>
      </c>
      <c r="CH38" s="8" t="str">
        <f t="shared" si="35"/>
        <v/>
      </c>
      <c r="CI38" s="4"/>
      <c r="CJ38" s="4" t="str">
        <f t="shared" si="36"/>
        <v/>
      </c>
      <c r="CK38" s="5" t="str">
        <f t="shared" si="37"/>
        <v/>
      </c>
      <c r="CL38" s="1" t="str">
        <f t="shared" si="67"/>
        <v/>
      </c>
      <c r="CM38" s="337" t="str">
        <f t="shared" si="68"/>
        <v/>
      </c>
      <c r="CN38" s="337" t="str">
        <f t="shared" si="69"/>
        <v/>
      </c>
      <c r="CO38" s="8" t="str">
        <f t="shared" si="70"/>
        <v/>
      </c>
      <c r="CP38" s="8"/>
      <c r="CQ38" s="8" t="str">
        <f t="shared" si="71"/>
        <v/>
      </c>
      <c r="CR38" s="8" t="str">
        <f t="shared" si="72"/>
        <v/>
      </c>
      <c r="CS38" s="8" t="str">
        <f t="shared" si="73"/>
        <v/>
      </c>
      <c r="CT38" s="8" t="str">
        <f t="shared" si="74"/>
        <v/>
      </c>
      <c r="CU38" s="8"/>
      <c r="CV38" s="8" t="str">
        <f t="shared" si="75"/>
        <v/>
      </c>
    </row>
    <row r="39" spans="1:100" ht="17.25" customHeight="1" x14ac:dyDescent="0.15">
      <c r="A39" s="54">
        <v>31</v>
      </c>
      <c r="B39" s="275" t="str">
        <f>+K1</f>
        <v>下関中央工業</v>
      </c>
      <c r="C39" s="61">
        <v>9</v>
      </c>
      <c r="D39" s="272" t="s">
        <v>141</v>
      </c>
      <c r="E39" s="58" t="s">
        <v>172</v>
      </c>
      <c r="F39" s="64"/>
      <c r="G39" s="272"/>
      <c r="H39" s="341"/>
      <c r="I39" s="20" t="str">
        <f t="shared" si="0"/>
        <v/>
      </c>
      <c r="J39" s="18" t="str">
        <f t="shared" si="1"/>
        <v/>
      </c>
      <c r="K39" s="18" t="str">
        <f>IF(BH39="1",COUNTIF(BH$9:BH39,"1"),"")</f>
        <v/>
      </c>
      <c r="L39" s="18" t="str">
        <f t="shared" si="2"/>
        <v>07</v>
      </c>
      <c r="M39" s="18" t="str">
        <f t="shared" si="3"/>
        <v>10</v>
      </c>
      <c r="N39" s="18">
        <f>IF(BI39="1",COUNTIF(BI$9:BI39,"1"),"")</f>
        <v>11</v>
      </c>
      <c r="O39" s="18" t="str">
        <f t="shared" si="4"/>
        <v/>
      </c>
      <c r="P39" s="21" t="str">
        <f t="shared" si="5"/>
        <v>9</v>
      </c>
      <c r="Q39" s="1"/>
      <c r="R39" s="12">
        <f t="shared" ca="1" si="87"/>
        <v>7</v>
      </c>
      <c r="S39" s="41">
        <f t="shared" ca="1" si="87"/>
        <v>1</v>
      </c>
      <c r="T39" s="41">
        <f t="shared" ca="1" si="87"/>
        <v>1</v>
      </c>
      <c r="U39" s="41">
        <f t="shared" ca="1" si="87"/>
        <v>1</v>
      </c>
      <c r="V39" s="41">
        <f t="shared" ca="1" si="87"/>
        <v>0</v>
      </c>
      <c r="W39" s="41">
        <f t="shared" ca="1" si="87"/>
        <v>0</v>
      </c>
      <c r="X39" s="67"/>
      <c r="Y39" s="68">
        <f t="shared" ca="1" si="88"/>
        <v>7</v>
      </c>
      <c r="Z39" s="69">
        <f t="shared" ca="1" si="88"/>
        <v>1</v>
      </c>
      <c r="AA39" s="69">
        <f t="shared" ca="1" si="88"/>
        <v>0</v>
      </c>
      <c r="AB39" s="69">
        <f t="shared" ca="1" si="88"/>
        <v>0</v>
      </c>
      <c r="AC39" s="69">
        <f t="shared" ca="1" si="88"/>
        <v>0</v>
      </c>
      <c r="AD39" s="69">
        <f t="shared" ca="1" si="88"/>
        <v>0</v>
      </c>
      <c r="AE39" s="67"/>
      <c r="AH39" s="2" t="str">
        <f t="shared" si="77"/>
        <v/>
      </c>
      <c r="AI39" s="2" t="str">
        <f t="shared" si="78"/>
        <v/>
      </c>
      <c r="AJ39" s="2" t="str">
        <f t="shared" si="63"/>
        <v/>
      </c>
      <c r="AK39" s="2" t="str">
        <f t="shared" si="42"/>
        <v/>
      </c>
      <c r="AL39" s="2" t="str">
        <f t="shared" si="43"/>
        <v/>
      </c>
      <c r="AM39" s="2" t="str">
        <f t="shared" si="44"/>
        <v/>
      </c>
      <c r="AN39" s="2" t="str">
        <f t="shared" si="45"/>
        <v/>
      </c>
      <c r="AO39" s="2" t="str">
        <f t="shared" si="79"/>
        <v/>
      </c>
      <c r="AP39" s="2">
        <f t="shared" si="80"/>
        <v>9</v>
      </c>
      <c r="AQ39" s="2" t="str">
        <f t="shared" si="64"/>
        <v/>
      </c>
      <c r="AR39" s="2" t="str">
        <f t="shared" si="48"/>
        <v/>
      </c>
      <c r="AS39" s="2" t="str">
        <f t="shared" si="49"/>
        <v/>
      </c>
      <c r="AT39" s="2" t="str">
        <f t="shared" si="50"/>
        <v/>
      </c>
      <c r="AU39" s="2" t="str">
        <f t="shared" si="51"/>
        <v/>
      </c>
      <c r="AV39" s="2" t="str">
        <f t="shared" si="52"/>
        <v xml:space="preserve"> </v>
      </c>
      <c r="AW39" s="2" t="str">
        <f t="shared" si="14"/>
        <v xml:space="preserve"> </v>
      </c>
      <c r="AX39" s="2" t="str">
        <f t="shared" si="15"/>
        <v xml:space="preserve"> </v>
      </c>
      <c r="AY39" s="2" t="str">
        <f t="shared" si="16"/>
        <v xml:space="preserve"> </v>
      </c>
      <c r="AZ39" s="2"/>
      <c r="BA39" s="2" t="str">
        <f t="shared" si="53"/>
        <v/>
      </c>
      <c r="BB39" s="2" t="str">
        <f t="shared" si="54"/>
        <v/>
      </c>
      <c r="BC39" s="2" t="str">
        <f t="shared" si="55"/>
        <v/>
      </c>
      <c r="BD39" s="2" t="str">
        <f t="shared" si="56"/>
        <v/>
      </c>
      <c r="BE39" s="2"/>
      <c r="BH39" s="320" t="str">
        <f t="shared" si="81"/>
        <v/>
      </c>
      <c r="BI39" s="16" t="str">
        <f t="shared" si="82"/>
        <v>1</v>
      </c>
      <c r="BJ39" s="4" t="str">
        <f t="shared" si="17"/>
        <v/>
      </c>
      <c r="BK39" s="7" t="str">
        <f t="shared" si="18"/>
        <v/>
      </c>
      <c r="BL39" s="7" t="str">
        <f t="shared" si="19"/>
        <v/>
      </c>
      <c r="BM39" s="8" t="str">
        <f t="shared" si="57"/>
        <v/>
      </c>
      <c r="BN39" s="8" t="str">
        <f t="shared" si="20"/>
        <v/>
      </c>
      <c r="BO39" s="8" t="str">
        <f t="shared" si="76"/>
        <v/>
      </c>
      <c r="BP39" s="8" t="str">
        <f t="shared" si="21"/>
        <v/>
      </c>
      <c r="BQ39" s="8" t="str">
        <f t="shared" si="22"/>
        <v/>
      </c>
      <c r="BR39" s="8" t="str">
        <f t="shared" si="23"/>
        <v/>
      </c>
      <c r="BS39" s="8" t="str">
        <f t="shared" si="59"/>
        <v/>
      </c>
      <c r="BT39" s="9" t="str">
        <f t="shared" si="60"/>
        <v/>
      </c>
      <c r="BU39" s="10" t="str">
        <f t="shared" si="24"/>
        <v/>
      </c>
      <c r="BV39" s="7" t="str">
        <f t="shared" si="25"/>
        <v/>
      </c>
      <c r="BW39" s="7" t="str">
        <f t="shared" si="26"/>
        <v/>
      </c>
      <c r="BX39" s="5" t="str">
        <f t="shared" si="27"/>
        <v/>
      </c>
      <c r="BY39" s="3" t="str">
        <f t="shared" si="28"/>
        <v/>
      </c>
      <c r="BZ39" s="5">
        <f t="shared" si="29"/>
        <v>0</v>
      </c>
      <c r="CA39" s="8" t="str">
        <f t="shared" si="30"/>
        <v/>
      </c>
      <c r="CB39" s="8" t="str">
        <f t="shared" si="61"/>
        <v/>
      </c>
      <c r="CC39" s="8" t="str">
        <f t="shared" si="31"/>
        <v/>
      </c>
      <c r="CD39" s="8" t="str">
        <f t="shared" si="32"/>
        <v>07</v>
      </c>
      <c r="CE39" s="8" t="str">
        <f t="shared" si="33"/>
        <v>10</v>
      </c>
      <c r="CF39" s="8" t="str">
        <f t="shared" si="62"/>
        <v>1</v>
      </c>
      <c r="CG39" s="8" t="str">
        <f t="shared" si="34"/>
        <v/>
      </c>
      <c r="CH39" s="8">
        <f t="shared" si="35"/>
        <v>9</v>
      </c>
      <c r="CI39" s="4"/>
      <c r="CJ39" s="4" t="str">
        <f t="shared" si="36"/>
        <v/>
      </c>
      <c r="CK39" s="5" t="str">
        <f t="shared" si="37"/>
        <v>得点</v>
      </c>
      <c r="CL39" s="1" t="str">
        <f t="shared" si="67"/>
        <v/>
      </c>
      <c r="CM39" s="337" t="str">
        <f t="shared" si="68"/>
        <v/>
      </c>
      <c r="CN39" s="337" t="str">
        <f t="shared" si="69"/>
        <v/>
      </c>
      <c r="CO39" s="8" t="str">
        <f t="shared" si="70"/>
        <v/>
      </c>
      <c r="CP39" s="8"/>
      <c r="CQ39" s="8" t="str">
        <f t="shared" si="71"/>
        <v/>
      </c>
      <c r="CR39" s="8" t="str">
        <f t="shared" si="72"/>
        <v/>
      </c>
      <c r="CS39" s="8" t="str">
        <f t="shared" si="73"/>
        <v/>
      </c>
      <c r="CT39" s="8" t="str">
        <f t="shared" si="74"/>
        <v/>
      </c>
      <c r="CU39" s="8"/>
      <c r="CV39" s="8" t="str">
        <f t="shared" si="75"/>
        <v/>
      </c>
    </row>
    <row r="40" spans="1:100" ht="17.25" customHeight="1" x14ac:dyDescent="0.15">
      <c r="A40" s="54">
        <v>32</v>
      </c>
      <c r="B40" s="275" t="str">
        <f>+K1</f>
        <v>下関中央工業</v>
      </c>
      <c r="C40" s="61">
        <v>9</v>
      </c>
      <c r="D40" s="272" t="s">
        <v>141</v>
      </c>
      <c r="E40" s="58" t="s">
        <v>173</v>
      </c>
      <c r="F40" s="64"/>
      <c r="G40" s="272"/>
      <c r="H40" s="341"/>
      <c r="I40" s="20" t="str">
        <f t="shared" si="0"/>
        <v/>
      </c>
      <c r="J40" s="18" t="str">
        <f t="shared" si="1"/>
        <v/>
      </c>
      <c r="K40" s="18" t="str">
        <f>IF(BH40="1",COUNTIF(BH$9:BH40,"1"),"")</f>
        <v/>
      </c>
      <c r="L40" s="18" t="str">
        <f t="shared" si="2"/>
        <v>08</v>
      </c>
      <c r="M40" s="18" t="str">
        <f t="shared" si="3"/>
        <v>48</v>
      </c>
      <c r="N40" s="18">
        <f>IF(BI40="1",COUNTIF(BI$9:BI40,"1"),"")</f>
        <v>12</v>
      </c>
      <c r="O40" s="18" t="str">
        <f t="shared" si="4"/>
        <v/>
      </c>
      <c r="P40" s="21" t="str">
        <f t="shared" si="5"/>
        <v>9</v>
      </c>
      <c r="Q40" s="1"/>
      <c r="R40" s="12">
        <f t="shared" ca="1" si="87"/>
        <v>10</v>
      </c>
      <c r="S40" s="41">
        <f t="shared" ca="1" si="87"/>
        <v>0</v>
      </c>
      <c r="T40" s="41">
        <f t="shared" ca="1" si="87"/>
        <v>0</v>
      </c>
      <c r="U40" s="41">
        <f t="shared" ca="1" si="87"/>
        <v>0</v>
      </c>
      <c r="V40" s="41">
        <f t="shared" ca="1" si="87"/>
        <v>0</v>
      </c>
      <c r="W40" s="41">
        <f t="shared" ca="1" si="87"/>
        <v>0</v>
      </c>
      <c r="X40" s="67"/>
      <c r="Y40" s="68">
        <f t="shared" ca="1" si="88"/>
        <v>8</v>
      </c>
      <c r="Z40" s="69">
        <f t="shared" ca="1" si="88"/>
        <v>1</v>
      </c>
      <c r="AA40" s="69">
        <f t="shared" ca="1" si="88"/>
        <v>0</v>
      </c>
      <c r="AB40" s="69">
        <f t="shared" ca="1" si="88"/>
        <v>0</v>
      </c>
      <c r="AC40" s="69">
        <f t="shared" ca="1" si="88"/>
        <v>0</v>
      </c>
      <c r="AD40" s="69">
        <f t="shared" ca="1" si="88"/>
        <v>0</v>
      </c>
      <c r="AE40" s="67"/>
      <c r="AH40" s="2" t="str">
        <f t="shared" si="77"/>
        <v/>
      </c>
      <c r="AI40" s="2" t="str">
        <f t="shared" si="78"/>
        <v/>
      </c>
      <c r="AJ40" s="2" t="str">
        <f t="shared" si="63"/>
        <v/>
      </c>
      <c r="AK40" s="2" t="str">
        <f t="shared" si="42"/>
        <v/>
      </c>
      <c r="AL40" s="2" t="str">
        <f t="shared" si="43"/>
        <v/>
      </c>
      <c r="AM40" s="2" t="str">
        <f t="shared" si="44"/>
        <v/>
      </c>
      <c r="AN40" s="2" t="str">
        <f t="shared" si="45"/>
        <v/>
      </c>
      <c r="AO40" s="2" t="str">
        <f t="shared" si="79"/>
        <v/>
      </c>
      <c r="AP40" s="2">
        <f t="shared" si="80"/>
        <v>9</v>
      </c>
      <c r="AQ40" s="2" t="str">
        <f t="shared" si="64"/>
        <v/>
      </c>
      <c r="AR40" s="2" t="str">
        <f t="shared" si="48"/>
        <v/>
      </c>
      <c r="AS40" s="2" t="str">
        <f t="shared" si="49"/>
        <v/>
      </c>
      <c r="AT40" s="2" t="str">
        <f t="shared" si="50"/>
        <v/>
      </c>
      <c r="AU40" s="2" t="str">
        <f t="shared" si="51"/>
        <v/>
      </c>
      <c r="AV40" s="2" t="str">
        <f t="shared" si="52"/>
        <v xml:space="preserve"> </v>
      </c>
      <c r="AW40" s="2" t="str">
        <f t="shared" si="14"/>
        <v xml:space="preserve"> </v>
      </c>
      <c r="AX40" s="2" t="str">
        <f t="shared" si="15"/>
        <v xml:space="preserve"> </v>
      </c>
      <c r="AY40" s="2" t="str">
        <f t="shared" si="16"/>
        <v xml:space="preserve"> </v>
      </c>
      <c r="AZ40" s="2"/>
      <c r="BA40" s="2" t="str">
        <f t="shared" si="53"/>
        <v/>
      </c>
      <c r="BB40" s="2" t="str">
        <f t="shared" si="54"/>
        <v/>
      </c>
      <c r="BC40" s="2" t="str">
        <f t="shared" si="55"/>
        <v/>
      </c>
      <c r="BD40" s="2" t="str">
        <f t="shared" si="56"/>
        <v/>
      </c>
      <c r="BH40" s="320" t="str">
        <f t="shared" si="81"/>
        <v/>
      </c>
      <c r="BI40" s="16" t="str">
        <f t="shared" si="82"/>
        <v>1</v>
      </c>
      <c r="BJ40" s="4" t="str">
        <f t="shared" si="17"/>
        <v/>
      </c>
      <c r="BK40" s="7" t="str">
        <f t="shared" si="18"/>
        <v/>
      </c>
      <c r="BL40" s="7" t="str">
        <f t="shared" si="19"/>
        <v/>
      </c>
      <c r="BM40" s="8" t="str">
        <f t="shared" si="57"/>
        <v/>
      </c>
      <c r="BN40" s="8" t="str">
        <f t="shared" si="20"/>
        <v/>
      </c>
      <c r="BO40" s="8" t="str">
        <f t="shared" si="76"/>
        <v/>
      </c>
      <c r="BP40" s="8" t="str">
        <f t="shared" si="21"/>
        <v/>
      </c>
      <c r="BQ40" s="8" t="str">
        <f t="shared" si="22"/>
        <v/>
      </c>
      <c r="BR40" s="8" t="str">
        <f t="shared" si="23"/>
        <v/>
      </c>
      <c r="BS40" s="8" t="str">
        <f t="shared" si="59"/>
        <v/>
      </c>
      <c r="BT40" s="9" t="str">
        <f t="shared" si="60"/>
        <v/>
      </c>
      <c r="BU40" s="10" t="str">
        <f t="shared" si="24"/>
        <v/>
      </c>
      <c r="BV40" s="7" t="str">
        <f t="shared" si="25"/>
        <v/>
      </c>
      <c r="BW40" s="7" t="str">
        <f t="shared" si="26"/>
        <v/>
      </c>
      <c r="BX40" s="5" t="str">
        <f t="shared" si="27"/>
        <v/>
      </c>
      <c r="BY40" s="3" t="str">
        <f t="shared" si="28"/>
        <v/>
      </c>
      <c r="BZ40" s="5">
        <f t="shared" si="29"/>
        <v>0</v>
      </c>
      <c r="CA40" s="8" t="str">
        <f t="shared" si="30"/>
        <v/>
      </c>
      <c r="CB40" s="8" t="str">
        <f t="shared" si="61"/>
        <v/>
      </c>
      <c r="CC40" s="8" t="str">
        <f t="shared" si="31"/>
        <v/>
      </c>
      <c r="CD40" s="8" t="str">
        <f t="shared" si="32"/>
        <v>08</v>
      </c>
      <c r="CE40" s="8" t="str">
        <f t="shared" si="33"/>
        <v>48</v>
      </c>
      <c r="CF40" s="8" t="str">
        <f t="shared" si="62"/>
        <v>1</v>
      </c>
      <c r="CG40" s="8" t="str">
        <f t="shared" si="34"/>
        <v/>
      </c>
      <c r="CH40" s="8">
        <f t="shared" si="35"/>
        <v>9</v>
      </c>
      <c r="CI40" s="4"/>
      <c r="CJ40" s="4" t="str">
        <f t="shared" si="36"/>
        <v/>
      </c>
      <c r="CK40" s="5" t="str">
        <f t="shared" si="37"/>
        <v>得点</v>
      </c>
      <c r="CL40" s="1" t="str">
        <f t="shared" si="67"/>
        <v/>
      </c>
      <c r="CM40" s="337" t="str">
        <f t="shared" si="68"/>
        <v/>
      </c>
      <c r="CN40" s="337" t="str">
        <f t="shared" si="69"/>
        <v/>
      </c>
      <c r="CO40" s="8" t="str">
        <f t="shared" si="70"/>
        <v/>
      </c>
      <c r="CP40" s="8"/>
      <c r="CQ40" s="8" t="str">
        <f t="shared" si="71"/>
        <v/>
      </c>
      <c r="CR40" s="8" t="str">
        <f t="shared" si="72"/>
        <v/>
      </c>
      <c r="CS40" s="8" t="str">
        <f t="shared" si="73"/>
        <v/>
      </c>
      <c r="CT40" s="8" t="str">
        <f t="shared" si="74"/>
        <v/>
      </c>
      <c r="CU40" s="8"/>
      <c r="CV40" s="8" t="str">
        <f t="shared" si="75"/>
        <v/>
      </c>
    </row>
    <row r="41" spans="1:100" ht="17.25" customHeight="1" x14ac:dyDescent="0.15">
      <c r="A41" s="54">
        <v>33</v>
      </c>
      <c r="B41" s="275" t="str">
        <f>+K1</f>
        <v>下関中央工業</v>
      </c>
      <c r="C41" s="61">
        <v>3</v>
      </c>
      <c r="D41" s="272" t="s">
        <v>162</v>
      </c>
      <c r="E41" s="58" t="s">
        <v>173</v>
      </c>
      <c r="F41" s="64"/>
      <c r="G41" s="272"/>
      <c r="H41" s="341"/>
      <c r="I41" s="20" t="str">
        <f t="shared" ref="I41:I72" si="89">BM41&amp;CA41&amp;CO41</f>
        <v/>
      </c>
      <c r="J41" s="18" t="str">
        <f t="shared" ref="J41:J72" si="90">BN41&amp;CB41</f>
        <v/>
      </c>
      <c r="K41" s="18" t="str">
        <f>IF(BH41="1",COUNTIF(BH$9:BH41,"1"),"")</f>
        <v/>
      </c>
      <c r="L41" s="18" t="str">
        <f t="shared" ref="L41:L72" si="91">BP41&amp;CD41&amp;CR41</f>
        <v>08</v>
      </c>
      <c r="M41" s="18" t="str">
        <f t="shared" ref="M41:M72" si="92">BQ41&amp;CE41&amp;CS41</f>
        <v>48</v>
      </c>
      <c r="N41" s="18" t="str">
        <f>IF(BI41="1",COUNTIF(BI$9:BI41,"1"),"")</f>
        <v/>
      </c>
      <c r="O41" s="18" t="str">
        <f t="shared" ref="O41:O72" si="93">BS41&amp;CG41</f>
        <v>S</v>
      </c>
      <c r="P41" s="21" t="str">
        <f t="shared" ref="P41:P72" si="94">BT41&amp;CH41&amp;CV41</f>
        <v>3</v>
      </c>
      <c r="Q41" s="1"/>
      <c r="R41" s="12">
        <f t="shared" ca="1" si="87"/>
        <v>11</v>
      </c>
      <c r="S41" s="41">
        <f t="shared" ca="1" si="87"/>
        <v>0</v>
      </c>
      <c r="T41" s="41">
        <f t="shared" ca="1" si="87"/>
        <v>0</v>
      </c>
      <c r="U41" s="41">
        <f t="shared" ca="1" si="87"/>
        <v>0</v>
      </c>
      <c r="V41" s="41">
        <f t="shared" ca="1" si="87"/>
        <v>0</v>
      </c>
      <c r="W41" s="41">
        <f t="shared" ca="1" si="87"/>
        <v>0</v>
      </c>
      <c r="X41" s="67"/>
      <c r="Y41" s="68">
        <f t="shared" ca="1" si="88"/>
        <v>9</v>
      </c>
      <c r="Z41" s="69">
        <f t="shared" ca="1" si="88"/>
        <v>3</v>
      </c>
      <c r="AA41" s="69">
        <f t="shared" ca="1" si="88"/>
        <v>0</v>
      </c>
      <c r="AB41" s="69">
        <f t="shared" ca="1" si="88"/>
        <v>0</v>
      </c>
      <c r="AC41" s="69">
        <f t="shared" ca="1" si="88"/>
        <v>0</v>
      </c>
      <c r="AD41" s="69">
        <f t="shared" ca="1" si="88"/>
        <v>0</v>
      </c>
      <c r="AE41" s="67"/>
      <c r="AH41" s="2" t="str">
        <f t="shared" si="77"/>
        <v/>
      </c>
      <c r="AI41" s="2" t="str">
        <f t="shared" si="78"/>
        <v/>
      </c>
      <c r="AJ41" s="2" t="str">
        <f t="shared" si="63"/>
        <v/>
      </c>
      <c r="AK41" s="2" t="str">
        <f t="shared" si="42"/>
        <v/>
      </c>
      <c r="AL41" s="2" t="str">
        <f t="shared" si="43"/>
        <v/>
      </c>
      <c r="AM41" s="2" t="str">
        <f t="shared" si="44"/>
        <v/>
      </c>
      <c r="AN41" s="2" t="str">
        <f t="shared" si="45"/>
        <v/>
      </c>
      <c r="AO41" s="2" t="str">
        <f t="shared" si="79"/>
        <v/>
      </c>
      <c r="AP41" s="2" t="str">
        <f t="shared" si="80"/>
        <v/>
      </c>
      <c r="AQ41" s="2" t="str">
        <f t="shared" si="64"/>
        <v/>
      </c>
      <c r="AR41" s="2" t="str">
        <f t="shared" si="48"/>
        <v/>
      </c>
      <c r="AS41" s="2" t="str">
        <f t="shared" si="49"/>
        <v/>
      </c>
      <c r="AT41" s="2" t="str">
        <f t="shared" si="50"/>
        <v/>
      </c>
      <c r="AU41" s="2" t="str">
        <f t="shared" si="51"/>
        <v/>
      </c>
      <c r="AV41" s="2" t="str">
        <f t="shared" si="52"/>
        <v xml:space="preserve"> </v>
      </c>
      <c r="AW41" s="2" t="str">
        <f t="shared" si="14"/>
        <v xml:space="preserve"> </v>
      </c>
      <c r="AX41" s="2" t="str">
        <f t="shared" si="15"/>
        <v xml:space="preserve"> </v>
      </c>
      <c r="AY41" s="2" t="str">
        <f t="shared" si="16"/>
        <v xml:space="preserve"> </v>
      </c>
      <c r="AZ41" s="2"/>
      <c r="BA41" s="2" t="str">
        <f t="shared" si="53"/>
        <v/>
      </c>
      <c r="BB41" s="2" t="str">
        <f t="shared" si="54"/>
        <v>3</v>
      </c>
      <c r="BC41" s="2" t="str">
        <f t="shared" si="55"/>
        <v/>
      </c>
      <c r="BD41" s="2" t="str">
        <f t="shared" si="56"/>
        <v/>
      </c>
      <c r="BH41" s="320" t="str">
        <f t="shared" si="81"/>
        <v/>
      </c>
      <c r="BI41" s="16" t="str">
        <f t="shared" si="82"/>
        <v/>
      </c>
      <c r="BJ41" s="4" t="str">
        <f t="shared" ref="BJ41:BJ72" si="95">IF(B41=+$C$1,C41,"")</f>
        <v/>
      </c>
      <c r="BK41" s="7" t="str">
        <f t="shared" ref="BK41:BK72" si="96">IF(D41="7m得点","○",IF(D41="7m失敗","×",IF(D41="警告","W",IF(D41="退場","S",IF(D41="失格","D",IF(D41="失格報告書","DR",IF(D41="タイムアウト","T","")))))))</f>
        <v>S</v>
      </c>
      <c r="BL41" s="7" t="str">
        <f t="shared" ref="BL41:BL72" si="97">IF(B41=+C$1,D41,"")</f>
        <v/>
      </c>
      <c r="BM41" s="8" t="str">
        <f t="shared" si="57"/>
        <v/>
      </c>
      <c r="BN41" s="8" t="str">
        <f t="shared" ref="BN41:BN72" si="98">IF(B41=+$C$1,BK41,"")</f>
        <v/>
      </c>
      <c r="BO41" s="8" t="str">
        <f t="shared" si="76"/>
        <v/>
      </c>
      <c r="BP41" s="8" t="str">
        <f t="shared" ref="BP41:BP72" si="99">IF(B41=+$C$1,MID($E41,1,2),IF(B41="period",MID($E41,1,2),""))</f>
        <v/>
      </c>
      <c r="BQ41" s="8" t="str">
        <f t="shared" ref="BQ41:BQ72" si="100">IF(B41=+$C$1,MID($E41,3,2),IF(B41="period",MID($E41,3,2),""))</f>
        <v/>
      </c>
      <c r="BR41" s="8" t="str">
        <f t="shared" ref="BR41:BR72" si="101">IF(B41=+$K$1,"",IF(BX41="○","1",IF(BV41="1","1","")))</f>
        <v/>
      </c>
      <c r="BS41" s="8" t="str">
        <f t="shared" si="59"/>
        <v/>
      </c>
      <c r="BT41" s="9" t="str">
        <f t="shared" si="60"/>
        <v/>
      </c>
      <c r="BU41" s="10" t="str">
        <f t="shared" ref="BU41:BU72" si="102">IF(B41=+$C$1,F41,"")</f>
        <v/>
      </c>
      <c r="BV41" s="7" t="str">
        <f t="shared" ref="BV41:BV72" si="103">IF(B41=+$C$1,BX41,"")</f>
        <v/>
      </c>
      <c r="BW41" s="7" t="str">
        <f t="shared" ref="BW41:BW72" si="104">IF(B41=+$C$1,BX41,"")</f>
        <v/>
      </c>
      <c r="BX41" s="5" t="str">
        <f t="shared" ref="BX41:BX72" si="105">IF(G41="7m得点","○",IF(G41="7m失敗","×",IF(G41="警告","W",IF(G41="退場","S",IF(G41="失格","D",IF(G41="失格報告書","DR",IF(G41="得点","1",IF(G41="タイムアウト","T",""))))))))</f>
        <v/>
      </c>
      <c r="BY41" s="3" t="str">
        <f t="shared" ref="BY41:BY72" si="106">IF(B41=+$K$1,CJ41,"")</f>
        <v/>
      </c>
      <c r="BZ41" s="5">
        <f t="shared" ref="BZ41:BZ72" si="107">IF(B41=+$K$1,F41,"")</f>
        <v>0</v>
      </c>
      <c r="CA41" s="8" t="str">
        <f t="shared" si="30"/>
        <v/>
      </c>
      <c r="CB41" s="8" t="str">
        <f t="shared" si="61"/>
        <v/>
      </c>
      <c r="CC41" s="8" t="str">
        <f t="shared" ref="CC41:CC72" si="108">IF(B41=+$C$1,"",IF(CJ41="○","1",IF(CJ41="1","1","")))</f>
        <v/>
      </c>
      <c r="CD41" s="8" t="str">
        <f t="shared" ref="CD41:CD72" si="109">IF(B41=+$K$1,MID($E41,1,2),"")</f>
        <v>08</v>
      </c>
      <c r="CE41" s="8" t="str">
        <f t="shared" ref="CE41:CE72" si="110">IF(B41=+$K$1,MID($E41,3,2),"")</f>
        <v>48</v>
      </c>
      <c r="CF41" s="8" t="str">
        <f t="shared" si="62"/>
        <v/>
      </c>
      <c r="CG41" s="8" t="str">
        <f t="shared" ref="CG41:CG72" si="111">IF(B41=+$K$1,BK41,"")</f>
        <v>S</v>
      </c>
      <c r="CH41" s="8">
        <f t="shared" ref="CH41:CH73" si="112">IF(C41="","",IF(B41=+$K$1,C41,""))</f>
        <v>3</v>
      </c>
      <c r="CI41" s="4"/>
      <c r="CJ41" s="4" t="str">
        <f t="shared" si="36"/>
        <v/>
      </c>
      <c r="CK41" s="5" t="str">
        <f t="shared" ref="CK41:CK72" si="113">IF(B41=+$K$1,D41,"")</f>
        <v>退場</v>
      </c>
      <c r="CL41" s="1" t="str">
        <f t="shared" si="67"/>
        <v/>
      </c>
      <c r="CM41" s="337" t="str">
        <f t="shared" si="68"/>
        <v/>
      </c>
      <c r="CN41" s="337" t="str">
        <f t="shared" si="69"/>
        <v/>
      </c>
      <c r="CO41" s="8" t="str">
        <f t="shared" si="70"/>
        <v/>
      </c>
      <c r="CP41" s="8"/>
      <c r="CQ41" s="8" t="str">
        <f t="shared" si="71"/>
        <v/>
      </c>
      <c r="CR41" s="8" t="str">
        <f t="shared" si="72"/>
        <v/>
      </c>
      <c r="CS41" s="8" t="str">
        <f t="shared" si="73"/>
        <v/>
      </c>
      <c r="CT41" s="8" t="str">
        <f t="shared" si="74"/>
        <v/>
      </c>
      <c r="CU41" s="8"/>
      <c r="CV41" s="8" t="str">
        <f t="shared" si="75"/>
        <v/>
      </c>
    </row>
    <row r="42" spans="1:100" ht="17.25" customHeight="1" x14ac:dyDescent="0.15">
      <c r="A42" s="54">
        <v>34</v>
      </c>
      <c r="B42" s="275" t="str">
        <f>+C1</f>
        <v>岩国商業</v>
      </c>
      <c r="C42" s="61">
        <v>6</v>
      </c>
      <c r="D42" s="272" t="s">
        <v>141</v>
      </c>
      <c r="E42" s="58" t="s">
        <v>174</v>
      </c>
      <c r="F42" s="64"/>
      <c r="G42" s="272"/>
      <c r="H42" s="341"/>
      <c r="I42" s="20" t="str">
        <f t="shared" si="89"/>
        <v>6</v>
      </c>
      <c r="J42" s="18" t="str">
        <f t="shared" si="90"/>
        <v/>
      </c>
      <c r="K42" s="18">
        <f>IF(BH42="1",COUNTIF(BH$9:BH42,"1"),"")</f>
        <v>13</v>
      </c>
      <c r="L42" s="18" t="str">
        <f t="shared" si="91"/>
        <v>09</v>
      </c>
      <c r="M42" s="18" t="str">
        <f t="shared" si="92"/>
        <v>25</v>
      </c>
      <c r="N42" s="18" t="str">
        <f>IF(BI42="1",COUNTIF(BI$9:BI42,"1"),"")</f>
        <v/>
      </c>
      <c r="O42" s="18" t="str">
        <f t="shared" si="93"/>
        <v/>
      </c>
      <c r="P42" s="21" t="str">
        <f t="shared" si="94"/>
        <v/>
      </c>
      <c r="Q42" s="1"/>
      <c r="R42" s="12">
        <f t="shared" ca="1" si="87"/>
        <v>13</v>
      </c>
      <c r="S42" s="41">
        <f t="shared" ca="1" si="87"/>
        <v>0</v>
      </c>
      <c r="T42" s="41">
        <f t="shared" ca="1" si="87"/>
        <v>0</v>
      </c>
      <c r="U42" s="41">
        <f t="shared" ca="1" si="87"/>
        <v>0</v>
      </c>
      <c r="V42" s="41">
        <f t="shared" ca="1" si="87"/>
        <v>0</v>
      </c>
      <c r="W42" s="41">
        <f t="shared" ca="1" si="87"/>
        <v>0</v>
      </c>
      <c r="X42" s="67"/>
      <c r="Y42" s="68">
        <f t="shared" ca="1" si="88"/>
        <v>10</v>
      </c>
      <c r="Z42" s="69">
        <f t="shared" ca="1" si="88"/>
        <v>4</v>
      </c>
      <c r="AA42" s="69">
        <f t="shared" ca="1" si="88"/>
        <v>0</v>
      </c>
      <c r="AB42" s="69">
        <f t="shared" ca="1" si="88"/>
        <v>1</v>
      </c>
      <c r="AC42" s="69">
        <f t="shared" ca="1" si="88"/>
        <v>0</v>
      </c>
      <c r="AD42" s="69">
        <f t="shared" ca="1" si="88"/>
        <v>0</v>
      </c>
      <c r="AE42" s="67"/>
      <c r="AH42" s="2">
        <f t="shared" si="77"/>
        <v>6</v>
      </c>
      <c r="AI42" s="2" t="str">
        <f t="shared" si="78"/>
        <v/>
      </c>
      <c r="AJ42" s="2" t="str">
        <f t="shared" si="63"/>
        <v/>
      </c>
      <c r="AK42" s="2" t="str">
        <f t="shared" si="42"/>
        <v/>
      </c>
      <c r="AL42" s="2" t="str">
        <f t="shared" si="43"/>
        <v/>
      </c>
      <c r="AM42" s="2" t="str">
        <f t="shared" si="44"/>
        <v/>
      </c>
      <c r="AN42" s="2" t="str">
        <f t="shared" si="45"/>
        <v/>
      </c>
      <c r="AO42" s="2" t="str">
        <f t="shared" si="79"/>
        <v/>
      </c>
      <c r="AP42" s="2" t="str">
        <f t="shared" si="80"/>
        <v/>
      </c>
      <c r="AQ42" s="2" t="str">
        <f t="shared" si="64"/>
        <v/>
      </c>
      <c r="AR42" s="2" t="str">
        <f t="shared" si="48"/>
        <v/>
      </c>
      <c r="AS42" s="2" t="str">
        <f t="shared" si="49"/>
        <v/>
      </c>
      <c r="AT42" s="2" t="str">
        <f t="shared" si="50"/>
        <v/>
      </c>
      <c r="AU42" s="2" t="str">
        <f t="shared" si="51"/>
        <v/>
      </c>
      <c r="AV42" s="2" t="str">
        <f t="shared" si="52"/>
        <v xml:space="preserve"> </v>
      </c>
      <c r="AW42" s="2" t="str">
        <f t="shared" si="14"/>
        <v xml:space="preserve"> </v>
      </c>
      <c r="AX42" s="2" t="str">
        <f t="shared" si="15"/>
        <v xml:space="preserve"> </v>
      </c>
      <c r="AY42" s="2" t="str">
        <f t="shared" si="16"/>
        <v xml:space="preserve"> </v>
      </c>
      <c r="AZ42" s="2"/>
      <c r="BA42" s="2" t="str">
        <f t="shared" si="53"/>
        <v/>
      </c>
      <c r="BB42" s="2" t="str">
        <f t="shared" si="54"/>
        <v/>
      </c>
      <c r="BC42" s="2" t="str">
        <f t="shared" si="55"/>
        <v/>
      </c>
      <c r="BD42" s="2" t="str">
        <f t="shared" si="56"/>
        <v/>
      </c>
      <c r="BH42" s="320" t="str">
        <f t="shared" si="81"/>
        <v>1</v>
      </c>
      <c r="BI42" s="16" t="str">
        <f t="shared" si="82"/>
        <v/>
      </c>
      <c r="BJ42" s="4">
        <f t="shared" si="95"/>
        <v>6</v>
      </c>
      <c r="BK42" s="7" t="str">
        <f t="shared" si="96"/>
        <v/>
      </c>
      <c r="BL42" s="7" t="str">
        <f t="shared" si="97"/>
        <v>得点</v>
      </c>
      <c r="BM42" s="8">
        <f t="shared" si="57"/>
        <v>6</v>
      </c>
      <c r="BN42" s="8" t="str">
        <f t="shared" si="98"/>
        <v/>
      </c>
      <c r="BO42" s="8" t="str">
        <f t="shared" si="76"/>
        <v>1</v>
      </c>
      <c r="BP42" s="8" t="str">
        <f t="shared" si="99"/>
        <v>09</v>
      </c>
      <c r="BQ42" s="8" t="str">
        <f t="shared" si="100"/>
        <v>25</v>
      </c>
      <c r="BR42" s="8" t="str">
        <f t="shared" si="101"/>
        <v/>
      </c>
      <c r="BS42" s="8" t="str">
        <f t="shared" si="59"/>
        <v/>
      </c>
      <c r="BT42" s="9" t="str">
        <f t="shared" si="60"/>
        <v/>
      </c>
      <c r="BU42" s="10">
        <f t="shared" si="102"/>
        <v>0</v>
      </c>
      <c r="BV42" s="7" t="str">
        <f t="shared" si="103"/>
        <v/>
      </c>
      <c r="BW42" s="7" t="str">
        <f t="shared" si="104"/>
        <v/>
      </c>
      <c r="BX42" s="5" t="str">
        <f t="shared" si="105"/>
        <v/>
      </c>
      <c r="BY42" s="3" t="str">
        <f t="shared" si="106"/>
        <v/>
      </c>
      <c r="BZ42" s="5" t="str">
        <f t="shared" si="107"/>
        <v/>
      </c>
      <c r="CA42" s="8" t="str">
        <f t="shared" si="30"/>
        <v/>
      </c>
      <c r="CB42" s="8" t="str">
        <f t="shared" si="61"/>
        <v/>
      </c>
      <c r="CC42" s="8" t="str">
        <f t="shared" si="108"/>
        <v/>
      </c>
      <c r="CD42" s="8" t="str">
        <f t="shared" si="109"/>
        <v/>
      </c>
      <c r="CE42" s="8" t="str">
        <f t="shared" si="110"/>
        <v/>
      </c>
      <c r="CF42" s="8" t="str">
        <f t="shared" si="62"/>
        <v/>
      </c>
      <c r="CG42" s="8" t="str">
        <f t="shared" si="111"/>
        <v/>
      </c>
      <c r="CH42" s="8" t="str">
        <f t="shared" si="112"/>
        <v/>
      </c>
      <c r="CI42" s="4"/>
      <c r="CJ42" s="4" t="str">
        <f t="shared" si="36"/>
        <v/>
      </c>
      <c r="CK42" s="5" t="str">
        <f t="shared" si="113"/>
        <v/>
      </c>
      <c r="CL42" s="1" t="str">
        <f t="shared" si="67"/>
        <v/>
      </c>
      <c r="CM42" s="337" t="str">
        <f t="shared" si="68"/>
        <v/>
      </c>
      <c r="CN42" s="337" t="str">
        <f t="shared" si="69"/>
        <v/>
      </c>
      <c r="CO42" s="8" t="str">
        <f t="shared" si="70"/>
        <v/>
      </c>
      <c r="CP42" s="8"/>
      <c r="CQ42" s="8" t="str">
        <f t="shared" si="71"/>
        <v/>
      </c>
      <c r="CR42" s="8" t="str">
        <f t="shared" si="72"/>
        <v/>
      </c>
      <c r="CS42" s="8" t="str">
        <f t="shared" si="73"/>
        <v/>
      </c>
      <c r="CT42" s="8" t="str">
        <f t="shared" si="74"/>
        <v/>
      </c>
      <c r="CU42" s="8"/>
      <c r="CV42" s="8" t="str">
        <f t="shared" si="75"/>
        <v/>
      </c>
    </row>
    <row r="43" spans="1:100" ht="17.25" customHeight="1" x14ac:dyDescent="0.15">
      <c r="A43" s="54">
        <v>35</v>
      </c>
      <c r="B43" s="275" t="str">
        <f>+C1</f>
        <v>岩国商業</v>
      </c>
      <c r="C43" s="61">
        <v>9</v>
      </c>
      <c r="D43" s="272" t="s">
        <v>141</v>
      </c>
      <c r="E43" s="58" t="s">
        <v>175</v>
      </c>
      <c r="F43" s="64"/>
      <c r="G43" s="272"/>
      <c r="H43" s="341"/>
      <c r="I43" s="20" t="str">
        <f t="shared" si="89"/>
        <v>9</v>
      </c>
      <c r="J43" s="18" t="str">
        <f t="shared" si="90"/>
        <v/>
      </c>
      <c r="K43" s="18">
        <f>IF(BH43="1",COUNTIF(BH$9:BH43,"1"),"")</f>
        <v>14</v>
      </c>
      <c r="L43" s="18" t="str">
        <f t="shared" si="91"/>
        <v>10</v>
      </c>
      <c r="M43" s="18" t="str">
        <f t="shared" si="92"/>
        <v>16</v>
      </c>
      <c r="N43" s="18" t="str">
        <f>IF(BI43="1",COUNTIF(BI$9:BI43,"1"),"")</f>
        <v/>
      </c>
      <c r="O43" s="18" t="str">
        <f t="shared" si="93"/>
        <v/>
      </c>
      <c r="P43" s="21" t="str">
        <f t="shared" si="94"/>
        <v/>
      </c>
      <c r="Q43" s="1"/>
      <c r="R43" s="12">
        <f t="shared" ca="1" si="87"/>
        <v>14</v>
      </c>
      <c r="S43" s="41">
        <f t="shared" ca="1" si="87"/>
        <v>2</v>
      </c>
      <c r="T43" s="41">
        <f t="shared" ca="1" si="87"/>
        <v>1</v>
      </c>
      <c r="U43" s="41">
        <f t="shared" ca="1" si="87"/>
        <v>0</v>
      </c>
      <c r="V43" s="41">
        <f t="shared" ca="1" si="87"/>
        <v>0</v>
      </c>
      <c r="W43" s="41">
        <f t="shared" ca="1" si="87"/>
        <v>0</v>
      </c>
      <c r="X43" s="67"/>
      <c r="Y43" s="68">
        <f t="shared" ca="1" si="88"/>
        <v>11</v>
      </c>
      <c r="Z43" s="69">
        <f t="shared" ca="1" si="88"/>
        <v>0</v>
      </c>
      <c r="AA43" s="69">
        <f t="shared" ca="1" si="88"/>
        <v>0</v>
      </c>
      <c r="AB43" s="69">
        <f t="shared" ca="1" si="88"/>
        <v>0</v>
      </c>
      <c r="AC43" s="69">
        <f t="shared" ca="1" si="88"/>
        <v>0</v>
      </c>
      <c r="AD43" s="69">
        <f t="shared" ca="1" si="88"/>
        <v>0</v>
      </c>
      <c r="AE43" s="67"/>
      <c r="AH43" s="2">
        <f t="shared" si="77"/>
        <v>9</v>
      </c>
      <c r="AI43" s="2" t="str">
        <f t="shared" si="78"/>
        <v/>
      </c>
      <c r="AJ43" s="2" t="str">
        <f t="shared" si="63"/>
        <v/>
      </c>
      <c r="AK43" s="2" t="str">
        <f t="shared" si="42"/>
        <v/>
      </c>
      <c r="AL43" s="2" t="str">
        <f t="shared" si="43"/>
        <v/>
      </c>
      <c r="AM43" s="2" t="str">
        <f t="shared" si="44"/>
        <v/>
      </c>
      <c r="AN43" s="2" t="str">
        <f t="shared" si="45"/>
        <v/>
      </c>
      <c r="AO43" s="2" t="str">
        <f t="shared" si="79"/>
        <v/>
      </c>
      <c r="AP43" s="2" t="str">
        <f t="shared" si="80"/>
        <v/>
      </c>
      <c r="AQ43" s="2" t="str">
        <f t="shared" si="64"/>
        <v/>
      </c>
      <c r="AR43" s="2" t="str">
        <f t="shared" si="48"/>
        <v/>
      </c>
      <c r="AS43" s="2" t="str">
        <f t="shared" si="49"/>
        <v/>
      </c>
      <c r="AT43" s="2" t="str">
        <f t="shared" si="50"/>
        <v/>
      </c>
      <c r="AU43" s="2" t="str">
        <f t="shared" si="51"/>
        <v/>
      </c>
      <c r="AV43" s="2" t="str">
        <f t="shared" si="52"/>
        <v xml:space="preserve"> </v>
      </c>
      <c r="AW43" s="2" t="str">
        <f t="shared" si="14"/>
        <v xml:space="preserve"> </v>
      </c>
      <c r="AX43" s="2" t="str">
        <f t="shared" si="15"/>
        <v xml:space="preserve"> </v>
      </c>
      <c r="AY43" s="2" t="str">
        <f t="shared" si="16"/>
        <v xml:space="preserve"> </v>
      </c>
      <c r="AZ43" s="2"/>
      <c r="BA43" s="2" t="str">
        <f t="shared" si="53"/>
        <v/>
      </c>
      <c r="BB43" s="2" t="str">
        <f t="shared" si="54"/>
        <v/>
      </c>
      <c r="BC43" s="2" t="str">
        <f t="shared" si="55"/>
        <v/>
      </c>
      <c r="BD43" s="2" t="str">
        <f t="shared" si="56"/>
        <v/>
      </c>
      <c r="BH43" s="320" t="str">
        <f t="shared" si="81"/>
        <v>1</v>
      </c>
      <c r="BI43" s="16" t="str">
        <f t="shared" si="82"/>
        <v/>
      </c>
      <c r="BJ43" s="4">
        <f t="shared" si="95"/>
        <v>9</v>
      </c>
      <c r="BK43" s="7" t="str">
        <f t="shared" si="96"/>
        <v/>
      </c>
      <c r="BL43" s="7" t="str">
        <f t="shared" si="97"/>
        <v>得点</v>
      </c>
      <c r="BM43" s="8">
        <f t="shared" si="57"/>
        <v>9</v>
      </c>
      <c r="BN43" s="8" t="str">
        <f t="shared" si="98"/>
        <v/>
      </c>
      <c r="BO43" s="8" t="str">
        <f t="shared" si="76"/>
        <v>1</v>
      </c>
      <c r="BP43" s="8" t="str">
        <f t="shared" si="99"/>
        <v>10</v>
      </c>
      <c r="BQ43" s="8" t="str">
        <f t="shared" si="100"/>
        <v>16</v>
      </c>
      <c r="BR43" s="8" t="str">
        <f t="shared" si="101"/>
        <v/>
      </c>
      <c r="BS43" s="8" t="str">
        <f t="shared" si="59"/>
        <v/>
      </c>
      <c r="BT43" s="9" t="str">
        <f t="shared" si="60"/>
        <v/>
      </c>
      <c r="BU43" s="10">
        <f t="shared" si="102"/>
        <v>0</v>
      </c>
      <c r="BV43" s="7" t="str">
        <f t="shared" si="103"/>
        <v/>
      </c>
      <c r="BW43" s="7" t="str">
        <f t="shared" si="104"/>
        <v/>
      </c>
      <c r="BX43" s="5" t="str">
        <f t="shared" si="105"/>
        <v/>
      </c>
      <c r="BY43" s="3" t="str">
        <f t="shared" si="106"/>
        <v/>
      </c>
      <c r="BZ43" s="5" t="str">
        <f t="shared" si="107"/>
        <v/>
      </c>
      <c r="CA43" s="8" t="str">
        <f t="shared" si="30"/>
        <v/>
      </c>
      <c r="CB43" s="8" t="str">
        <f t="shared" si="61"/>
        <v/>
      </c>
      <c r="CC43" s="8" t="str">
        <f t="shared" si="108"/>
        <v/>
      </c>
      <c r="CD43" s="8" t="str">
        <f t="shared" si="109"/>
        <v/>
      </c>
      <c r="CE43" s="8" t="str">
        <f t="shared" si="110"/>
        <v/>
      </c>
      <c r="CF43" s="8" t="str">
        <f t="shared" si="62"/>
        <v/>
      </c>
      <c r="CG43" s="8" t="str">
        <f t="shared" si="111"/>
        <v/>
      </c>
      <c r="CH43" s="8" t="str">
        <f t="shared" si="112"/>
        <v/>
      </c>
      <c r="CI43" s="4"/>
      <c r="CJ43" s="4" t="str">
        <f t="shared" si="36"/>
        <v/>
      </c>
      <c r="CK43" s="5" t="str">
        <f t="shared" si="113"/>
        <v/>
      </c>
      <c r="CL43" s="1" t="str">
        <f t="shared" si="67"/>
        <v/>
      </c>
      <c r="CM43" s="337" t="str">
        <f t="shared" si="68"/>
        <v/>
      </c>
      <c r="CN43" s="337" t="str">
        <f t="shared" si="69"/>
        <v/>
      </c>
      <c r="CO43" s="8" t="str">
        <f t="shared" si="70"/>
        <v/>
      </c>
      <c r="CP43" s="8"/>
      <c r="CQ43" s="8" t="str">
        <f t="shared" si="71"/>
        <v/>
      </c>
      <c r="CR43" s="8" t="str">
        <f t="shared" si="72"/>
        <v/>
      </c>
      <c r="CS43" s="8" t="str">
        <f t="shared" si="73"/>
        <v/>
      </c>
      <c r="CT43" s="8" t="str">
        <f t="shared" si="74"/>
        <v/>
      </c>
      <c r="CU43" s="8"/>
      <c r="CV43" s="8" t="str">
        <f t="shared" si="75"/>
        <v/>
      </c>
    </row>
    <row r="44" spans="1:100" ht="17.25" customHeight="1" x14ac:dyDescent="0.15">
      <c r="A44" s="54">
        <v>36</v>
      </c>
      <c r="B44" s="275" t="str">
        <f>+K1</f>
        <v>下関中央工業</v>
      </c>
      <c r="C44" s="61">
        <v>5</v>
      </c>
      <c r="D44" s="272" t="s">
        <v>141</v>
      </c>
      <c r="E44" s="58" t="s">
        <v>176</v>
      </c>
      <c r="F44" s="64"/>
      <c r="G44" s="272"/>
      <c r="H44" s="341"/>
      <c r="I44" s="20" t="str">
        <f t="shared" si="89"/>
        <v/>
      </c>
      <c r="J44" s="18" t="str">
        <f t="shared" si="90"/>
        <v/>
      </c>
      <c r="K44" s="18" t="str">
        <f>IF(BH44="1",COUNTIF(BH$9:BH44,"1"),"")</f>
        <v/>
      </c>
      <c r="L44" s="18" t="str">
        <f t="shared" si="91"/>
        <v>11</v>
      </c>
      <c r="M44" s="18" t="str">
        <f t="shared" si="92"/>
        <v>15</v>
      </c>
      <c r="N44" s="18">
        <f>IF(BI44="1",COUNTIF(BI$9:BI44,"1"),"")</f>
        <v>13</v>
      </c>
      <c r="O44" s="18" t="str">
        <f t="shared" si="93"/>
        <v/>
      </c>
      <c r="P44" s="21" t="str">
        <f t="shared" si="94"/>
        <v>5</v>
      </c>
      <c r="Q44" s="1"/>
      <c r="R44" s="12">
        <f t="shared" ca="1" si="87"/>
        <v>15</v>
      </c>
      <c r="S44" s="41">
        <f t="shared" ca="1" si="87"/>
        <v>0</v>
      </c>
      <c r="T44" s="41">
        <f t="shared" ca="1" si="87"/>
        <v>0</v>
      </c>
      <c r="U44" s="41">
        <f t="shared" ca="1" si="87"/>
        <v>0</v>
      </c>
      <c r="V44" s="41">
        <f t="shared" ca="1" si="87"/>
        <v>0</v>
      </c>
      <c r="W44" s="41">
        <f t="shared" ca="1" si="87"/>
        <v>0</v>
      </c>
      <c r="X44" s="67"/>
      <c r="Y44" s="68">
        <f t="shared" ca="1" si="88"/>
        <v>12</v>
      </c>
      <c r="Z44" s="69">
        <f t="shared" ca="1" si="88"/>
        <v>0</v>
      </c>
      <c r="AA44" s="69">
        <f t="shared" ca="1" si="88"/>
        <v>1</v>
      </c>
      <c r="AB44" s="69">
        <f t="shared" ca="1" si="88"/>
        <v>0</v>
      </c>
      <c r="AC44" s="69">
        <f t="shared" ca="1" si="88"/>
        <v>0</v>
      </c>
      <c r="AD44" s="69">
        <f t="shared" ca="1" si="88"/>
        <v>0</v>
      </c>
      <c r="AE44" s="67"/>
      <c r="AH44" s="2" t="str">
        <f t="shared" si="77"/>
        <v/>
      </c>
      <c r="AI44" s="2" t="str">
        <f t="shared" si="78"/>
        <v/>
      </c>
      <c r="AJ44" s="2" t="str">
        <f t="shared" si="63"/>
        <v/>
      </c>
      <c r="AK44" s="2" t="str">
        <f t="shared" si="42"/>
        <v/>
      </c>
      <c r="AL44" s="2" t="str">
        <f t="shared" si="43"/>
        <v/>
      </c>
      <c r="AM44" s="2" t="str">
        <f t="shared" si="44"/>
        <v/>
      </c>
      <c r="AN44" s="2" t="str">
        <f t="shared" si="45"/>
        <v/>
      </c>
      <c r="AO44" s="2" t="str">
        <f t="shared" si="79"/>
        <v/>
      </c>
      <c r="AP44" s="2">
        <f t="shared" si="80"/>
        <v>5</v>
      </c>
      <c r="AQ44" s="2" t="str">
        <f t="shared" si="64"/>
        <v/>
      </c>
      <c r="AR44" s="2" t="str">
        <f t="shared" si="48"/>
        <v/>
      </c>
      <c r="AS44" s="2" t="str">
        <f t="shared" si="49"/>
        <v/>
      </c>
      <c r="AT44" s="2" t="str">
        <f t="shared" si="50"/>
        <v/>
      </c>
      <c r="AU44" s="2" t="str">
        <f t="shared" si="51"/>
        <v/>
      </c>
      <c r="AV44" s="2" t="str">
        <f t="shared" si="52"/>
        <v xml:space="preserve"> </v>
      </c>
      <c r="AW44" s="2" t="str">
        <f t="shared" si="14"/>
        <v xml:space="preserve"> </v>
      </c>
      <c r="AX44" s="2" t="str">
        <f t="shared" si="15"/>
        <v xml:space="preserve"> </v>
      </c>
      <c r="AY44" s="2" t="str">
        <f t="shared" si="16"/>
        <v xml:space="preserve"> </v>
      </c>
      <c r="AZ44" s="2"/>
      <c r="BA44" s="2" t="str">
        <f t="shared" si="53"/>
        <v/>
      </c>
      <c r="BB44" s="2" t="str">
        <f t="shared" si="54"/>
        <v/>
      </c>
      <c r="BC44" s="2" t="str">
        <f t="shared" si="55"/>
        <v/>
      </c>
      <c r="BD44" s="2" t="str">
        <f t="shared" si="56"/>
        <v/>
      </c>
      <c r="BE44" s="2"/>
      <c r="BH44" s="320" t="str">
        <f t="shared" si="81"/>
        <v/>
      </c>
      <c r="BI44" s="16" t="str">
        <f t="shared" si="82"/>
        <v>1</v>
      </c>
      <c r="BJ44" s="4" t="str">
        <f t="shared" si="95"/>
        <v/>
      </c>
      <c r="BK44" s="7" t="str">
        <f t="shared" si="96"/>
        <v/>
      </c>
      <c r="BL44" s="7" t="str">
        <f t="shared" si="97"/>
        <v/>
      </c>
      <c r="BM44" s="8" t="str">
        <f t="shared" si="57"/>
        <v/>
      </c>
      <c r="BN44" s="8" t="str">
        <f t="shared" si="98"/>
        <v/>
      </c>
      <c r="BO44" s="8" t="str">
        <f t="shared" si="76"/>
        <v/>
      </c>
      <c r="BP44" s="8" t="str">
        <f t="shared" si="99"/>
        <v/>
      </c>
      <c r="BQ44" s="8" t="str">
        <f t="shared" si="100"/>
        <v/>
      </c>
      <c r="BR44" s="8" t="str">
        <f t="shared" si="101"/>
        <v/>
      </c>
      <c r="BS44" s="8" t="str">
        <f t="shared" si="59"/>
        <v/>
      </c>
      <c r="BT44" s="9" t="str">
        <f t="shared" si="60"/>
        <v/>
      </c>
      <c r="BU44" s="10" t="str">
        <f t="shared" si="102"/>
        <v/>
      </c>
      <c r="BV44" s="7" t="str">
        <f t="shared" si="103"/>
        <v/>
      </c>
      <c r="BW44" s="7" t="str">
        <f t="shared" si="104"/>
        <v/>
      </c>
      <c r="BX44" s="5" t="str">
        <f t="shared" si="105"/>
        <v/>
      </c>
      <c r="BY44" s="3" t="str">
        <f t="shared" si="106"/>
        <v/>
      </c>
      <c r="BZ44" s="5">
        <f t="shared" si="107"/>
        <v>0</v>
      </c>
      <c r="CA44" s="8" t="str">
        <f t="shared" si="30"/>
        <v/>
      </c>
      <c r="CB44" s="8" t="str">
        <f t="shared" si="61"/>
        <v/>
      </c>
      <c r="CC44" s="8" t="str">
        <f t="shared" si="108"/>
        <v/>
      </c>
      <c r="CD44" s="8" t="str">
        <f t="shared" si="109"/>
        <v>11</v>
      </c>
      <c r="CE44" s="8" t="str">
        <f t="shared" si="110"/>
        <v>15</v>
      </c>
      <c r="CF44" s="8" t="str">
        <f t="shared" si="62"/>
        <v>1</v>
      </c>
      <c r="CG44" s="8" t="str">
        <f t="shared" si="111"/>
        <v/>
      </c>
      <c r="CH44" s="8">
        <f t="shared" si="112"/>
        <v>5</v>
      </c>
      <c r="CI44" s="4"/>
      <c r="CJ44" s="4" t="str">
        <f t="shared" si="36"/>
        <v/>
      </c>
      <c r="CK44" s="5" t="str">
        <f t="shared" si="113"/>
        <v>得点</v>
      </c>
      <c r="CL44" s="1" t="str">
        <f t="shared" si="67"/>
        <v/>
      </c>
      <c r="CM44" s="337" t="str">
        <f t="shared" si="68"/>
        <v/>
      </c>
      <c r="CN44" s="337" t="str">
        <f t="shared" si="69"/>
        <v/>
      </c>
      <c r="CO44" s="8" t="str">
        <f t="shared" si="70"/>
        <v/>
      </c>
      <c r="CP44" s="8"/>
      <c r="CQ44" s="8" t="str">
        <f t="shared" si="71"/>
        <v/>
      </c>
      <c r="CR44" s="8" t="str">
        <f t="shared" si="72"/>
        <v/>
      </c>
      <c r="CS44" s="8" t="str">
        <f t="shared" si="73"/>
        <v/>
      </c>
      <c r="CT44" s="8" t="str">
        <f t="shared" si="74"/>
        <v/>
      </c>
      <c r="CU44" s="8"/>
      <c r="CV44" s="8" t="str">
        <f t="shared" si="75"/>
        <v/>
      </c>
    </row>
    <row r="45" spans="1:100" ht="17.25" customHeight="1" x14ac:dyDescent="0.15">
      <c r="A45" s="54">
        <v>37</v>
      </c>
      <c r="B45" s="275" t="str">
        <f>+C1</f>
        <v>岩国商業</v>
      </c>
      <c r="C45" s="61">
        <v>1</v>
      </c>
      <c r="D45" s="272" t="s">
        <v>141</v>
      </c>
      <c r="E45" s="58" t="s">
        <v>177</v>
      </c>
      <c r="F45" s="64"/>
      <c r="G45" s="272"/>
      <c r="H45" s="341"/>
      <c r="I45" s="20" t="str">
        <f t="shared" si="89"/>
        <v>1</v>
      </c>
      <c r="J45" s="18" t="str">
        <f t="shared" si="90"/>
        <v/>
      </c>
      <c r="K45" s="18">
        <f>IF(BH45="1",COUNTIF(BH$9:BH45,"1"),"")</f>
        <v>15</v>
      </c>
      <c r="L45" s="18" t="str">
        <f t="shared" si="91"/>
        <v>11</v>
      </c>
      <c r="M45" s="18" t="str">
        <f t="shared" si="92"/>
        <v>30</v>
      </c>
      <c r="N45" s="18" t="str">
        <f>IF(BI45="1",COUNTIF(BI$9:BI45,"1"),"")</f>
        <v/>
      </c>
      <c r="O45" s="18" t="str">
        <f t="shared" si="93"/>
        <v/>
      </c>
      <c r="P45" s="21" t="str">
        <f t="shared" si="94"/>
        <v/>
      </c>
      <c r="Q45" s="1"/>
      <c r="R45" s="12" t="str">
        <f t="shared" ca="1" si="87"/>
        <v/>
      </c>
      <c r="S45" s="41" t="str">
        <f t="shared" ca="1" si="87"/>
        <v/>
      </c>
      <c r="T45" s="41" t="str">
        <f t="shared" ca="1" si="87"/>
        <v/>
      </c>
      <c r="U45" s="41" t="str">
        <f t="shared" ca="1" si="87"/>
        <v/>
      </c>
      <c r="V45" s="41" t="str">
        <f t="shared" ca="1" si="87"/>
        <v/>
      </c>
      <c r="W45" s="41" t="str">
        <f t="shared" ca="1" si="87"/>
        <v/>
      </c>
      <c r="X45" s="67"/>
      <c r="Y45" s="68" t="str">
        <f t="shared" ca="1" si="88"/>
        <v/>
      </c>
      <c r="Z45" s="69" t="str">
        <f t="shared" ca="1" si="88"/>
        <v/>
      </c>
      <c r="AA45" s="69" t="str">
        <f t="shared" ca="1" si="88"/>
        <v/>
      </c>
      <c r="AB45" s="69" t="str">
        <f t="shared" ca="1" si="88"/>
        <v/>
      </c>
      <c r="AC45" s="69" t="str">
        <f t="shared" ca="1" si="88"/>
        <v/>
      </c>
      <c r="AD45" s="69" t="str">
        <f t="shared" ca="1" si="88"/>
        <v/>
      </c>
      <c r="AE45" s="67"/>
      <c r="AH45" s="2">
        <f t="shared" si="77"/>
        <v>1</v>
      </c>
      <c r="AI45" s="2" t="str">
        <f t="shared" si="78"/>
        <v/>
      </c>
      <c r="AJ45" s="2" t="str">
        <f t="shared" si="63"/>
        <v/>
      </c>
      <c r="AK45" s="2" t="str">
        <f t="shared" si="42"/>
        <v/>
      </c>
      <c r="AL45" s="2" t="str">
        <f t="shared" si="43"/>
        <v/>
      </c>
      <c r="AM45" s="2" t="str">
        <f t="shared" si="44"/>
        <v/>
      </c>
      <c r="AN45" s="2" t="str">
        <f t="shared" si="45"/>
        <v/>
      </c>
      <c r="AO45" s="2" t="str">
        <f t="shared" si="79"/>
        <v/>
      </c>
      <c r="AP45" s="2" t="str">
        <f t="shared" si="80"/>
        <v/>
      </c>
      <c r="AQ45" s="2" t="str">
        <f t="shared" si="64"/>
        <v/>
      </c>
      <c r="AR45" s="2" t="str">
        <f t="shared" si="48"/>
        <v/>
      </c>
      <c r="AS45" s="2" t="str">
        <f t="shared" si="49"/>
        <v/>
      </c>
      <c r="AT45" s="2" t="str">
        <f t="shared" si="50"/>
        <v/>
      </c>
      <c r="AU45" s="2" t="str">
        <f t="shared" si="51"/>
        <v/>
      </c>
      <c r="AV45" s="2" t="str">
        <f t="shared" si="52"/>
        <v xml:space="preserve"> </v>
      </c>
      <c r="AW45" s="2" t="str">
        <f t="shared" si="14"/>
        <v xml:space="preserve"> </v>
      </c>
      <c r="AX45" s="2" t="str">
        <f t="shared" si="15"/>
        <v xml:space="preserve"> </v>
      </c>
      <c r="AY45" s="2" t="str">
        <f t="shared" si="16"/>
        <v xml:space="preserve"> </v>
      </c>
      <c r="AZ45" s="2"/>
      <c r="BA45" s="2" t="str">
        <f t="shared" si="53"/>
        <v/>
      </c>
      <c r="BB45" s="2" t="str">
        <f t="shared" si="54"/>
        <v/>
      </c>
      <c r="BC45" s="2" t="str">
        <f t="shared" si="55"/>
        <v/>
      </c>
      <c r="BD45" s="2" t="str">
        <f t="shared" si="56"/>
        <v/>
      </c>
      <c r="BH45" s="320" t="str">
        <f t="shared" si="81"/>
        <v>1</v>
      </c>
      <c r="BI45" s="16" t="str">
        <f t="shared" si="82"/>
        <v/>
      </c>
      <c r="BJ45" s="4">
        <f t="shared" si="95"/>
        <v>1</v>
      </c>
      <c r="BK45" s="7" t="str">
        <f t="shared" si="96"/>
        <v/>
      </c>
      <c r="BL45" s="7" t="str">
        <f t="shared" si="97"/>
        <v>得点</v>
      </c>
      <c r="BM45" s="8">
        <f t="shared" si="57"/>
        <v>1</v>
      </c>
      <c r="BN45" s="8" t="str">
        <f t="shared" si="98"/>
        <v/>
      </c>
      <c r="BO45" s="8" t="str">
        <f t="shared" si="76"/>
        <v>1</v>
      </c>
      <c r="BP45" s="8" t="str">
        <f t="shared" si="99"/>
        <v>11</v>
      </c>
      <c r="BQ45" s="8" t="str">
        <f t="shared" si="100"/>
        <v>30</v>
      </c>
      <c r="BR45" s="8" t="str">
        <f t="shared" si="101"/>
        <v/>
      </c>
      <c r="BS45" s="8" t="str">
        <f t="shared" si="59"/>
        <v/>
      </c>
      <c r="BT45" s="9" t="str">
        <f t="shared" si="60"/>
        <v/>
      </c>
      <c r="BU45" s="10">
        <f t="shared" si="102"/>
        <v>0</v>
      </c>
      <c r="BV45" s="7" t="str">
        <f t="shared" si="103"/>
        <v/>
      </c>
      <c r="BW45" s="7" t="str">
        <f t="shared" si="104"/>
        <v/>
      </c>
      <c r="BX45" s="5" t="str">
        <f t="shared" si="105"/>
        <v/>
      </c>
      <c r="BY45" s="3" t="str">
        <f t="shared" si="106"/>
        <v/>
      </c>
      <c r="BZ45" s="5" t="str">
        <f t="shared" si="107"/>
        <v/>
      </c>
      <c r="CA45" s="8" t="str">
        <f t="shared" si="30"/>
        <v/>
      </c>
      <c r="CB45" s="8" t="str">
        <f t="shared" si="61"/>
        <v/>
      </c>
      <c r="CC45" s="8" t="str">
        <f t="shared" si="108"/>
        <v/>
      </c>
      <c r="CD45" s="8" t="str">
        <f t="shared" si="109"/>
        <v/>
      </c>
      <c r="CE45" s="8" t="str">
        <f t="shared" si="110"/>
        <v/>
      </c>
      <c r="CF45" s="8" t="str">
        <f t="shared" si="62"/>
        <v/>
      </c>
      <c r="CG45" s="8" t="str">
        <f t="shared" si="111"/>
        <v/>
      </c>
      <c r="CH45" s="8" t="str">
        <f t="shared" si="112"/>
        <v/>
      </c>
      <c r="CI45" s="4"/>
      <c r="CJ45" s="4" t="str">
        <f t="shared" si="36"/>
        <v/>
      </c>
      <c r="CK45" s="5" t="str">
        <f t="shared" si="113"/>
        <v/>
      </c>
      <c r="CL45" s="1" t="str">
        <f t="shared" si="67"/>
        <v/>
      </c>
      <c r="CM45" s="337" t="str">
        <f t="shared" si="68"/>
        <v/>
      </c>
      <c r="CN45" s="337" t="str">
        <f t="shared" si="69"/>
        <v/>
      </c>
      <c r="CO45" s="8" t="str">
        <f t="shared" si="70"/>
        <v/>
      </c>
      <c r="CP45" s="8"/>
      <c r="CQ45" s="8" t="str">
        <f t="shared" si="71"/>
        <v/>
      </c>
      <c r="CR45" s="8" t="str">
        <f t="shared" si="72"/>
        <v/>
      </c>
      <c r="CS45" s="8" t="str">
        <f t="shared" si="73"/>
        <v/>
      </c>
      <c r="CT45" s="8" t="str">
        <f t="shared" si="74"/>
        <v/>
      </c>
      <c r="CU45" s="8"/>
      <c r="CV45" s="8" t="str">
        <f t="shared" si="75"/>
        <v/>
      </c>
    </row>
    <row r="46" spans="1:100" ht="17.25" customHeight="1" x14ac:dyDescent="0.15">
      <c r="A46" s="54">
        <v>38</v>
      </c>
      <c r="B46" s="275" t="str">
        <f>+C1</f>
        <v>岩国商業</v>
      </c>
      <c r="C46" s="61">
        <v>1</v>
      </c>
      <c r="D46" s="272" t="s">
        <v>162</v>
      </c>
      <c r="E46" s="58" t="s">
        <v>178</v>
      </c>
      <c r="F46" s="64">
        <v>2</v>
      </c>
      <c r="G46" s="272" t="s">
        <v>156</v>
      </c>
      <c r="H46" s="341"/>
      <c r="I46" s="20" t="str">
        <f t="shared" si="89"/>
        <v>1</v>
      </c>
      <c r="J46" s="18" t="str">
        <f t="shared" si="90"/>
        <v>S</v>
      </c>
      <c r="K46" s="18" t="str">
        <f>IF(BH46="1",COUNTIF(BH$9:BH46,"1"),"")</f>
        <v/>
      </c>
      <c r="L46" s="18" t="str">
        <f t="shared" si="91"/>
        <v>12</v>
      </c>
      <c r="M46" s="18" t="str">
        <f t="shared" si="92"/>
        <v>48</v>
      </c>
      <c r="N46" s="18">
        <f>IF(BI46="1",COUNTIF(BI$9:BI46,"1"),"")</f>
        <v>14</v>
      </c>
      <c r="O46" s="18" t="str">
        <f t="shared" si="93"/>
        <v>○</v>
      </c>
      <c r="P46" s="21" t="str">
        <f t="shared" si="94"/>
        <v>2</v>
      </c>
      <c r="Q46" s="1"/>
      <c r="R46" s="12" t="str">
        <f t="shared" ca="1" si="87"/>
        <v/>
      </c>
      <c r="S46" s="41" t="str">
        <f t="shared" ca="1" si="87"/>
        <v/>
      </c>
      <c r="T46" s="41" t="str">
        <f t="shared" ca="1" si="87"/>
        <v/>
      </c>
      <c r="U46" s="41" t="str">
        <f t="shared" ca="1" si="87"/>
        <v/>
      </c>
      <c r="V46" s="41" t="str">
        <f t="shared" ca="1" si="87"/>
        <v/>
      </c>
      <c r="W46" s="41" t="str">
        <f t="shared" ca="1" si="87"/>
        <v/>
      </c>
      <c r="X46" s="67"/>
      <c r="Y46" s="68" t="str">
        <f t="shared" ca="1" si="88"/>
        <v/>
      </c>
      <c r="Z46" s="69" t="str">
        <f t="shared" ca="1" si="88"/>
        <v/>
      </c>
      <c r="AA46" s="69" t="str">
        <f t="shared" ca="1" si="88"/>
        <v/>
      </c>
      <c r="AB46" s="69" t="str">
        <f t="shared" ca="1" si="88"/>
        <v/>
      </c>
      <c r="AC46" s="69" t="str">
        <f t="shared" ca="1" si="88"/>
        <v/>
      </c>
      <c r="AD46" s="69" t="str">
        <f t="shared" ca="1" si="88"/>
        <v/>
      </c>
      <c r="AE46" s="67"/>
      <c r="AH46" s="2" t="str">
        <f t="shared" si="77"/>
        <v/>
      </c>
      <c r="AI46" s="2" t="str">
        <f t="shared" si="78"/>
        <v/>
      </c>
      <c r="AJ46" s="2" t="str">
        <f t="shared" si="63"/>
        <v/>
      </c>
      <c r="AK46" s="2" t="str">
        <f t="shared" si="42"/>
        <v/>
      </c>
      <c r="AL46" s="2" t="str">
        <f t="shared" si="43"/>
        <v/>
      </c>
      <c r="AM46" s="2" t="str">
        <f t="shared" si="44"/>
        <v/>
      </c>
      <c r="AN46" s="2" t="str">
        <f t="shared" si="45"/>
        <v/>
      </c>
      <c r="AO46" s="2">
        <f t="shared" si="79"/>
        <v>2</v>
      </c>
      <c r="AP46" s="2" t="str">
        <f t="shared" si="80"/>
        <v/>
      </c>
      <c r="AQ46" s="2" t="str">
        <f t="shared" si="64"/>
        <v/>
      </c>
      <c r="AR46" s="2" t="str">
        <f t="shared" si="48"/>
        <v>○</v>
      </c>
      <c r="AS46" s="2" t="str">
        <f t="shared" si="49"/>
        <v/>
      </c>
      <c r="AT46" s="2" t="str">
        <f t="shared" si="50"/>
        <v/>
      </c>
      <c r="AU46" s="2" t="str">
        <f t="shared" si="51"/>
        <v/>
      </c>
      <c r="AV46" s="2" t="str">
        <f t="shared" si="52"/>
        <v xml:space="preserve"> </v>
      </c>
      <c r="AW46" s="2" t="str">
        <f t="shared" si="14"/>
        <v>1</v>
      </c>
      <c r="AX46" s="2" t="str">
        <f t="shared" si="15"/>
        <v xml:space="preserve"> </v>
      </c>
      <c r="AY46" s="2" t="str">
        <f t="shared" si="16"/>
        <v xml:space="preserve"> </v>
      </c>
      <c r="AZ46" s="2"/>
      <c r="BA46" s="2" t="str">
        <f t="shared" si="53"/>
        <v/>
      </c>
      <c r="BB46" s="2" t="str">
        <f t="shared" si="54"/>
        <v/>
      </c>
      <c r="BC46" s="2" t="str">
        <f t="shared" si="55"/>
        <v/>
      </c>
      <c r="BD46" s="2" t="str">
        <f t="shared" si="56"/>
        <v/>
      </c>
      <c r="BH46" s="320" t="str">
        <f t="shared" si="81"/>
        <v/>
      </c>
      <c r="BI46" s="16" t="str">
        <f t="shared" si="82"/>
        <v>1</v>
      </c>
      <c r="BJ46" s="4">
        <f t="shared" si="95"/>
        <v>1</v>
      </c>
      <c r="BK46" s="7" t="str">
        <f t="shared" si="96"/>
        <v>S</v>
      </c>
      <c r="BL46" s="7" t="str">
        <f t="shared" si="97"/>
        <v>退場</v>
      </c>
      <c r="BM46" s="8">
        <f t="shared" si="57"/>
        <v>1</v>
      </c>
      <c r="BN46" s="8" t="str">
        <f t="shared" si="98"/>
        <v>S</v>
      </c>
      <c r="BO46" s="8" t="str">
        <f t="shared" si="76"/>
        <v/>
      </c>
      <c r="BP46" s="8" t="str">
        <f t="shared" si="99"/>
        <v>12</v>
      </c>
      <c r="BQ46" s="8" t="str">
        <f t="shared" si="100"/>
        <v>48</v>
      </c>
      <c r="BR46" s="8" t="str">
        <f t="shared" si="101"/>
        <v>1</v>
      </c>
      <c r="BS46" s="8" t="str">
        <f t="shared" si="59"/>
        <v>○</v>
      </c>
      <c r="BT46" s="9">
        <f t="shared" si="60"/>
        <v>2</v>
      </c>
      <c r="BU46" s="10">
        <f t="shared" si="102"/>
        <v>2</v>
      </c>
      <c r="BV46" s="7" t="str">
        <f t="shared" si="103"/>
        <v>○</v>
      </c>
      <c r="BW46" s="7" t="str">
        <f t="shared" si="104"/>
        <v>○</v>
      </c>
      <c r="BX46" s="5" t="str">
        <f t="shared" si="105"/>
        <v>○</v>
      </c>
      <c r="BY46" s="3" t="str">
        <f t="shared" si="106"/>
        <v/>
      </c>
      <c r="BZ46" s="5" t="str">
        <f t="shared" si="107"/>
        <v/>
      </c>
      <c r="CA46" s="8" t="str">
        <f t="shared" si="30"/>
        <v/>
      </c>
      <c r="CB46" s="8" t="str">
        <f t="shared" si="61"/>
        <v/>
      </c>
      <c r="CC46" s="8" t="str">
        <f t="shared" si="108"/>
        <v/>
      </c>
      <c r="CD46" s="8" t="str">
        <f t="shared" si="109"/>
        <v/>
      </c>
      <c r="CE46" s="8" t="str">
        <f t="shared" si="110"/>
        <v/>
      </c>
      <c r="CF46" s="8" t="str">
        <f t="shared" si="62"/>
        <v/>
      </c>
      <c r="CG46" s="8" t="str">
        <f t="shared" si="111"/>
        <v/>
      </c>
      <c r="CH46" s="8" t="str">
        <f t="shared" si="112"/>
        <v/>
      </c>
      <c r="CI46" s="4"/>
      <c r="CJ46" s="4" t="str">
        <f t="shared" si="36"/>
        <v>○</v>
      </c>
      <c r="CK46" s="5" t="str">
        <f t="shared" si="113"/>
        <v/>
      </c>
      <c r="CL46" s="1" t="str">
        <f t="shared" si="67"/>
        <v/>
      </c>
      <c r="CM46" s="337" t="str">
        <f t="shared" si="68"/>
        <v/>
      </c>
      <c r="CN46" s="337" t="str">
        <f t="shared" si="69"/>
        <v/>
      </c>
      <c r="CO46" s="8" t="str">
        <f t="shared" si="70"/>
        <v/>
      </c>
      <c r="CP46" s="8"/>
      <c r="CQ46" s="8" t="str">
        <f t="shared" si="71"/>
        <v/>
      </c>
      <c r="CR46" s="8" t="str">
        <f t="shared" si="72"/>
        <v/>
      </c>
      <c r="CS46" s="8" t="str">
        <f t="shared" si="73"/>
        <v/>
      </c>
      <c r="CT46" s="8" t="str">
        <f t="shared" si="74"/>
        <v/>
      </c>
      <c r="CU46" s="8"/>
      <c r="CV46" s="8" t="str">
        <f t="shared" si="75"/>
        <v/>
      </c>
    </row>
    <row r="47" spans="1:100" ht="17.25" customHeight="1" x14ac:dyDescent="0.15">
      <c r="A47" s="54">
        <v>39</v>
      </c>
      <c r="B47" s="275" t="str">
        <f>+K1</f>
        <v>下関中央工業</v>
      </c>
      <c r="C47" s="61">
        <v>5</v>
      </c>
      <c r="D47" s="272" t="s">
        <v>141</v>
      </c>
      <c r="E47" s="58" t="s">
        <v>179</v>
      </c>
      <c r="F47" s="64"/>
      <c r="G47" s="272"/>
      <c r="H47" s="341"/>
      <c r="I47" s="20" t="str">
        <f t="shared" si="89"/>
        <v/>
      </c>
      <c r="J47" s="18" t="str">
        <f t="shared" si="90"/>
        <v/>
      </c>
      <c r="K47" s="18" t="str">
        <f>IF(BH47="1",COUNTIF(BH$9:BH47,"1"),"")</f>
        <v/>
      </c>
      <c r="L47" s="18" t="str">
        <f t="shared" si="91"/>
        <v>15</v>
      </c>
      <c r="M47" s="18" t="str">
        <f t="shared" si="92"/>
        <v>13</v>
      </c>
      <c r="N47" s="18">
        <f>IF(BI47="1",COUNTIF(BI$9:BI47,"1"),"")</f>
        <v>15</v>
      </c>
      <c r="O47" s="18" t="str">
        <f t="shared" si="93"/>
        <v/>
      </c>
      <c r="P47" s="21" t="str">
        <f t="shared" si="94"/>
        <v>5</v>
      </c>
      <c r="Q47" s="1"/>
      <c r="R47" s="12" t="str">
        <f t="shared" ca="1" si="87"/>
        <v/>
      </c>
      <c r="S47" s="41" t="str">
        <f t="shared" ca="1" si="87"/>
        <v/>
      </c>
      <c r="T47" s="41" t="str">
        <f t="shared" ca="1" si="87"/>
        <v/>
      </c>
      <c r="U47" s="41" t="str">
        <f t="shared" ca="1" si="87"/>
        <v/>
      </c>
      <c r="V47" s="41" t="str">
        <f t="shared" ca="1" si="87"/>
        <v/>
      </c>
      <c r="W47" s="41" t="str">
        <f t="shared" ca="1" si="87"/>
        <v/>
      </c>
      <c r="X47" s="67"/>
      <c r="Y47" s="68" t="str">
        <f t="shared" ca="1" si="88"/>
        <v/>
      </c>
      <c r="Z47" s="69" t="str">
        <f t="shared" ca="1" si="88"/>
        <v/>
      </c>
      <c r="AA47" s="69" t="str">
        <f t="shared" ca="1" si="88"/>
        <v/>
      </c>
      <c r="AB47" s="69" t="str">
        <f t="shared" ca="1" si="88"/>
        <v/>
      </c>
      <c r="AC47" s="69" t="str">
        <f t="shared" ca="1" si="88"/>
        <v/>
      </c>
      <c r="AD47" s="69" t="str">
        <f t="shared" ca="1" si="88"/>
        <v/>
      </c>
      <c r="AE47" s="67"/>
      <c r="AH47" s="2" t="str">
        <f t="shared" si="77"/>
        <v/>
      </c>
      <c r="AI47" s="2" t="str">
        <f t="shared" si="78"/>
        <v/>
      </c>
      <c r="AJ47" s="2" t="str">
        <f t="shared" si="63"/>
        <v/>
      </c>
      <c r="AK47" s="2" t="str">
        <f t="shared" si="42"/>
        <v/>
      </c>
      <c r="AL47" s="2" t="str">
        <f t="shared" si="43"/>
        <v/>
      </c>
      <c r="AM47" s="2" t="str">
        <f t="shared" si="44"/>
        <v/>
      </c>
      <c r="AN47" s="2" t="str">
        <f t="shared" si="45"/>
        <v/>
      </c>
      <c r="AO47" s="2" t="str">
        <f t="shared" si="79"/>
        <v/>
      </c>
      <c r="AP47" s="2">
        <f t="shared" si="80"/>
        <v>5</v>
      </c>
      <c r="AQ47" s="2" t="str">
        <f t="shared" si="64"/>
        <v/>
      </c>
      <c r="AR47" s="2" t="str">
        <f t="shared" si="48"/>
        <v/>
      </c>
      <c r="AS47" s="2" t="str">
        <f t="shared" si="49"/>
        <v/>
      </c>
      <c r="AT47" s="2" t="str">
        <f t="shared" si="50"/>
        <v/>
      </c>
      <c r="AU47" s="2" t="str">
        <f t="shared" si="51"/>
        <v/>
      </c>
      <c r="AV47" s="2" t="str">
        <f t="shared" si="52"/>
        <v xml:space="preserve"> </v>
      </c>
      <c r="AW47" s="2" t="str">
        <f t="shared" si="14"/>
        <v xml:space="preserve"> </v>
      </c>
      <c r="AX47" s="2" t="str">
        <f t="shared" si="15"/>
        <v xml:space="preserve"> </v>
      </c>
      <c r="AY47" s="2" t="str">
        <f t="shared" si="16"/>
        <v xml:space="preserve"> </v>
      </c>
      <c r="AZ47" s="2"/>
      <c r="BA47" s="2" t="str">
        <f t="shared" si="53"/>
        <v/>
      </c>
      <c r="BB47" s="2" t="str">
        <f t="shared" si="54"/>
        <v/>
      </c>
      <c r="BC47" s="2" t="str">
        <f t="shared" si="55"/>
        <v/>
      </c>
      <c r="BD47" s="2" t="str">
        <f t="shared" si="56"/>
        <v/>
      </c>
      <c r="BH47" s="320" t="str">
        <f t="shared" si="81"/>
        <v/>
      </c>
      <c r="BI47" s="16" t="str">
        <f t="shared" si="82"/>
        <v>1</v>
      </c>
      <c r="BJ47" s="4" t="str">
        <f t="shared" si="95"/>
        <v/>
      </c>
      <c r="BK47" s="7" t="str">
        <f t="shared" si="96"/>
        <v/>
      </c>
      <c r="BL47" s="7" t="str">
        <f t="shared" si="97"/>
        <v/>
      </c>
      <c r="BM47" s="8" t="str">
        <f t="shared" si="57"/>
        <v/>
      </c>
      <c r="BN47" s="8" t="str">
        <f t="shared" si="98"/>
        <v/>
      </c>
      <c r="BO47" s="8" t="str">
        <f t="shared" si="76"/>
        <v/>
      </c>
      <c r="BP47" s="8" t="str">
        <f t="shared" si="99"/>
        <v/>
      </c>
      <c r="BQ47" s="8" t="str">
        <f t="shared" si="100"/>
        <v/>
      </c>
      <c r="BR47" s="8" t="str">
        <f t="shared" si="101"/>
        <v/>
      </c>
      <c r="BS47" s="8" t="str">
        <f t="shared" si="59"/>
        <v/>
      </c>
      <c r="BT47" s="9" t="str">
        <f t="shared" si="60"/>
        <v/>
      </c>
      <c r="BU47" s="10" t="str">
        <f t="shared" si="102"/>
        <v/>
      </c>
      <c r="BV47" s="7" t="str">
        <f t="shared" si="103"/>
        <v/>
      </c>
      <c r="BW47" s="7" t="str">
        <f t="shared" si="104"/>
        <v/>
      </c>
      <c r="BX47" s="5" t="str">
        <f t="shared" si="105"/>
        <v/>
      </c>
      <c r="BY47" s="3" t="str">
        <f t="shared" si="106"/>
        <v/>
      </c>
      <c r="BZ47" s="5">
        <f t="shared" si="107"/>
        <v>0</v>
      </c>
      <c r="CA47" s="8" t="str">
        <f t="shared" si="30"/>
        <v/>
      </c>
      <c r="CB47" s="8" t="str">
        <f t="shared" si="61"/>
        <v/>
      </c>
      <c r="CC47" s="8" t="str">
        <f t="shared" si="108"/>
        <v/>
      </c>
      <c r="CD47" s="8" t="str">
        <f t="shared" si="109"/>
        <v>15</v>
      </c>
      <c r="CE47" s="8" t="str">
        <f t="shared" si="110"/>
        <v>13</v>
      </c>
      <c r="CF47" s="8" t="str">
        <f t="shared" si="62"/>
        <v>1</v>
      </c>
      <c r="CG47" s="8" t="str">
        <f t="shared" si="111"/>
        <v/>
      </c>
      <c r="CH47" s="8">
        <f t="shared" si="112"/>
        <v>5</v>
      </c>
      <c r="CI47" s="4"/>
      <c r="CJ47" s="4" t="str">
        <f t="shared" si="36"/>
        <v/>
      </c>
      <c r="CK47" s="5" t="str">
        <f t="shared" si="113"/>
        <v>得点</v>
      </c>
      <c r="CL47" s="1" t="str">
        <f t="shared" si="67"/>
        <v/>
      </c>
      <c r="CM47" s="337" t="str">
        <f t="shared" si="68"/>
        <v/>
      </c>
      <c r="CN47" s="337" t="str">
        <f t="shared" si="69"/>
        <v/>
      </c>
      <c r="CO47" s="8" t="str">
        <f t="shared" si="70"/>
        <v/>
      </c>
      <c r="CP47" s="8"/>
      <c r="CQ47" s="8" t="str">
        <f t="shared" si="71"/>
        <v/>
      </c>
      <c r="CR47" s="8" t="str">
        <f t="shared" si="72"/>
        <v/>
      </c>
      <c r="CS47" s="8" t="str">
        <f t="shared" si="73"/>
        <v/>
      </c>
      <c r="CT47" s="8" t="str">
        <f t="shared" si="74"/>
        <v/>
      </c>
      <c r="CU47" s="8"/>
      <c r="CV47" s="8" t="str">
        <f t="shared" si="75"/>
        <v/>
      </c>
    </row>
    <row r="48" spans="1:100" ht="17.25" customHeight="1" x14ac:dyDescent="0.15">
      <c r="A48" s="54">
        <v>40</v>
      </c>
      <c r="B48" s="275" t="str">
        <f>+C1</f>
        <v>岩国商業</v>
      </c>
      <c r="C48" s="61">
        <v>1</v>
      </c>
      <c r="D48" s="272" t="s">
        <v>141</v>
      </c>
      <c r="E48" s="58" t="s">
        <v>180</v>
      </c>
      <c r="F48" s="64"/>
      <c r="G48" s="272"/>
      <c r="H48" s="341"/>
      <c r="I48" s="20" t="str">
        <f t="shared" si="89"/>
        <v>1</v>
      </c>
      <c r="J48" s="18" t="str">
        <f t="shared" si="90"/>
        <v/>
      </c>
      <c r="K48" s="18">
        <f>IF(BH48="1",COUNTIF(BH$9:BH48,"1"),"")</f>
        <v>16</v>
      </c>
      <c r="L48" s="18" t="str">
        <f t="shared" si="91"/>
        <v>15</v>
      </c>
      <c r="M48" s="18" t="str">
        <f t="shared" si="92"/>
        <v>52</v>
      </c>
      <c r="N48" s="18" t="str">
        <f>IF(BI48="1",COUNTIF(BI$9:BI48,"1"),"")</f>
        <v/>
      </c>
      <c r="O48" s="18" t="str">
        <f t="shared" si="93"/>
        <v/>
      </c>
      <c r="P48" s="21" t="str">
        <f t="shared" si="94"/>
        <v/>
      </c>
      <c r="Q48" s="1"/>
      <c r="R48" s="12" t="str">
        <f t="shared" ca="1" si="87"/>
        <v/>
      </c>
      <c r="S48" s="41" t="str">
        <f t="shared" ca="1" si="87"/>
        <v/>
      </c>
      <c r="T48" s="41" t="str">
        <f t="shared" ca="1" si="87"/>
        <v/>
      </c>
      <c r="U48" s="41" t="str">
        <f t="shared" ca="1" si="87"/>
        <v/>
      </c>
      <c r="V48" s="41" t="str">
        <f t="shared" ca="1" si="87"/>
        <v/>
      </c>
      <c r="W48" s="41" t="str">
        <f t="shared" ca="1" si="87"/>
        <v/>
      </c>
      <c r="X48" s="67"/>
      <c r="Y48" s="68" t="str">
        <f t="shared" ca="1" si="88"/>
        <v/>
      </c>
      <c r="Z48" s="69" t="str">
        <f t="shared" ca="1" si="88"/>
        <v/>
      </c>
      <c r="AA48" s="69" t="str">
        <f t="shared" ca="1" si="88"/>
        <v/>
      </c>
      <c r="AB48" s="69" t="str">
        <f t="shared" ca="1" si="88"/>
        <v/>
      </c>
      <c r="AC48" s="69" t="str">
        <f t="shared" ca="1" si="88"/>
        <v/>
      </c>
      <c r="AD48" s="69" t="str">
        <f t="shared" ca="1" si="88"/>
        <v/>
      </c>
      <c r="AE48" s="67"/>
      <c r="AH48" s="2">
        <f t="shared" si="77"/>
        <v>1</v>
      </c>
      <c r="AI48" s="2" t="str">
        <f t="shared" si="78"/>
        <v/>
      </c>
      <c r="AJ48" s="2" t="str">
        <f t="shared" si="63"/>
        <v/>
      </c>
      <c r="AK48" s="2" t="str">
        <f t="shared" si="42"/>
        <v/>
      </c>
      <c r="AL48" s="2" t="str">
        <f t="shared" si="43"/>
        <v/>
      </c>
      <c r="AM48" s="2" t="str">
        <f t="shared" si="44"/>
        <v/>
      </c>
      <c r="AN48" s="2" t="str">
        <f t="shared" si="45"/>
        <v/>
      </c>
      <c r="AO48" s="2" t="str">
        <f t="shared" si="79"/>
        <v/>
      </c>
      <c r="AP48" s="2" t="str">
        <f t="shared" si="80"/>
        <v/>
      </c>
      <c r="AQ48" s="2" t="str">
        <f t="shared" si="64"/>
        <v/>
      </c>
      <c r="AR48" s="2" t="str">
        <f t="shared" si="48"/>
        <v/>
      </c>
      <c r="AS48" s="2" t="str">
        <f t="shared" si="49"/>
        <v/>
      </c>
      <c r="AT48" s="2" t="str">
        <f t="shared" si="50"/>
        <v/>
      </c>
      <c r="AU48" s="2" t="str">
        <f t="shared" si="51"/>
        <v/>
      </c>
      <c r="AV48" s="2" t="str">
        <f t="shared" si="52"/>
        <v xml:space="preserve"> </v>
      </c>
      <c r="AW48" s="2" t="str">
        <f t="shared" si="14"/>
        <v xml:space="preserve"> </v>
      </c>
      <c r="AX48" s="2" t="str">
        <f t="shared" si="15"/>
        <v xml:space="preserve"> </v>
      </c>
      <c r="AY48" s="2" t="str">
        <f t="shared" si="16"/>
        <v xml:space="preserve"> </v>
      </c>
      <c r="AZ48" s="2"/>
      <c r="BA48" s="2" t="str">
        <f t="shared" si="53"/>
        <v/>
      </c>
      <c r="BB48" s="2" t="str">
        <f t="shared" si="54"/>
        <v/>
      </c>
      <c r="BC48" s="2" t="str">
        <f t="shared" si="55"/>
        <v/>
      </c>
      <c r="BD48" s="2" t="str">
        <f t="shared" si="56"/>
        <v/>
      </c>
      <c r="BH48" s="320" t="str">
        <f t="shared" si="81"/>
        <v>1</v>
      </c>
      <c r="BI48" s="16" t="str">
        <f t="shared" si="82"/>
        <v/>
      </c>
      <c r="BJ48" s="4">
        <f t="shared" si="95"/>
        <v>1</v>
      </c>
      <c r="BK48" s="7" t="str">
        <f t="shared" si="96"/>
        <v/>
      </c>
      <c r="BL48" s="7" t="str">
        <f t="shared" si="97"/>
        <v>得点</v>
      </c>
      <c r="BM48" s="8">
        <f t="shared" si="57"/>
        <v>1</v>
      </c>
      <c r="BN48" s="8" t="str">
        <f t="shared" si="98"/>
        <v/>
      </c>
      <c r="BO48" s="8" t="str">
        <f t="shared" si="76"/>
        <v>1</v>
      </c>
      <c r="BP48" s="8" t="str">
        <f t="shared" si="99"/>
        <v>15</v>
      </c>
      <c r="BQ48" s="8" t="str">
        <f t="shared" si="100"/>
        <v>52</v>
      </c>
      <c r="BR48" s="8" t="str">
        <f t="shared" si="101"/>
        <v/>
      </c>
      <c r="BS48" s="8" t="str">
        <f t="shared" si="59"/>
        <v/>
      </c>
      <c r="BT48" s="9" t="str">
        <f t="shared" si="60"/>
        <v/>
      </c>
      <c r="BU48" s="10">
        <f t="shared" si="102"/>
        <v>0</v>
      </c>
      <c r="BV48" s="7" t="str">
        <f t="shared" si="103"/>
        <v/>
      </c>
      <c r="BW48" s="7" t="str">
        <f t="shared" si="104"/>
        <v/>
      </c>
      <c r="BX48" s="5" t="str">
        <f t="shared" si="105"/>
        <v/>
      </c>
      <c r="BY48" s="3" t="str">
        <f t="shared" si="106"/>
        <v/>
      </c>
      <c r="BZ48" s="5" t="str">
        <f t="shared" si="107"/>
        <v/>
      </c>
      <c r="CA48" s="8" t="str">
        <f t="shared" si="30"/>
        <v/>
      </c>
      <c r="CB48" s="8" t="str">
        <f t="shared" si="61"/>
        <v/>
      </c>
      <c r="CC48" s="8" t="str">
        <f t="shared" si="108"/>
        <v/>
      </c>
      <c r="CD48" s="8" t="str">
        <f t="shared" si="109"/>
        <v/>
      </c>
      <c r="CE48" s="8" t="str">
        <f t="shared" si="110"/>
        <v/>
      </c>
      <c r="CF48" s="8" t="str">
        <f t="shared" si="62"/>
        <v/>
      </c>
      <c r="CG48" s="8" t="str">
        <f t="shared" si="111"/>
        <v/>
      </c>
      <c r="CH48" s="8" t="str">
        <f t="shared" si="112"/>
        <v/>
      </c>
      <c r="CI48" s="4"/>
      <c r="CJ48" s="4" t="str">
        <f t="shared" si="36"/>
        <v/>
      </c>
      <c r="CK48" s="5" t="str">
        <f t="shared" si="113"/>
        <v/>
      </c>
      <c r="CL48" s="1" t="str">
        <f t="shared" si="67"/>
        <v/>
      </c>
      <c r="CM48" s="337" t="str">
        <f t="shared" si="68"/>
        <v/>
      </c>
      <c r="CN48" s="337" t="str">
        <f t="shared" si="69"/>
        <v/>
      </c>
      <c r="CO48" s="8" t="str">
        <f t="shared" si="70"/>
        <v/>
      </c>
      <c r="CP48" s="8"/>
      <c r="CQ48" s="8" t="str">
        <f t="shared" si="71"/>
        <v/>
      </c>
      <c r="CR48" s="8" t="str">
        <f t="shared" si="72"/>
        <v/>
      </c>
      <c r="CS48" s="8" t="str">
        <f t="shared" si="73"/>
        <v/>
      </c>
      <c r="CT48" s="8" t="str">
        <f t="shared" si="74"/>
        <v/>
      </c>
      <c r="CU48" s="8"/>
      <c r="CV48" s="8" t="str">
        <f t="shared" si="75"/>
        <v/>
      </c>
    </row>
    <row r="49" spans="1:100" ht="17.25" customHeight="1" x14ac:dyDescent="0.15">
      <c r="A49" s="54">
        <v>41</v>
      </c>
      <c r="B49" s="275" t="str">
        <f>+K1</f>
        <v>下関中央工業</v>
      </c>
      <c r="C49" s="61">
        <v>10</v>
      </c>
      <c r="D49" s="272" t="s">
        <v>141</v>
      </c>
      <c r="E49" s="58" t="s">
        <v>181</v>
      </c>
      <c r="F49" s="64"/>
      <c r="G49" s="272"/>
      <c r="H49" s="341"/>
      <c r="I49" s="20" t="str">
        <f t="shared" si="89"/>
        <v/>
      </c>
      <c r="J49" s="18" t="str">
        <f t="shared" si="90"/>
        <v/>
      </c>
      <c r="K49" s="18" t="str">
        <f>IF(BH49="1",COUNTIF(BH$9:BH49,"1"),"")</f>
        <v/>
      </c>
      <c r="L49" s="18" t="str">
        <f t="shared" si="91"/>
        <v>17</v>
      </c>
      <c r="M49" s="18" t="str">
        <f t="shared" si="92"/>
        <v>45</v>
      </c>
      <c r="N49" s="18">
        <f>IF(BI49="1",COUNTIF(BI$9:BI49,"1"),"")</f>
        <v>16</v>
      </c>
      <c r="O49" s="18" t="str">
        <f t="shared" si="93"/>
        <v/>
      </c>
      <c r="P49" s="21" t="str">
        <f t="shared" si="94"/>
        <v>10</v>
      </c>
      <c r="Q49" s="1"/>
      <c r="R49" s="49" t="str">
        <f t="shared" si="87"/>
        <v>A</v>
      </c>
      <c r="S49" s="363">
        <f t="shared" ca="1" si="87"/>
        <v>23</v>
      </c>
      <c r="T49" s="41">
        <f t="shared" si="87"/>
        <v>0</v>
      </c>
      <c r="U49" s="41">
        <f t="shared" si="87"/>
        <v>0</v>
      </c>
      <c r="V49" s="41">
        <f t="shared" si="87"/>
        <v>0</v>
      </c>
      <c r="W49" s="41">
        <f t="shared" si="87"/>
        <v>0</v>
      </c>
      <c r="X49" s="67"/>
      <c r="Y49" s="70" t="str">
        <f t="shared" si="88"/>
        <v>A</v>
      </c>
      <c r="Z49" s="365">
        <f t="shared" ca="1" si="88"/>
        <v>25</v>
      </c>
      <c r="AA49" s="69">
        <f t="shared" si="88"/>
        <v>1</v>
      </c>
      <c r="AB49" s="69">
        <f t="shared" si="88"/>
        <v>0</v>
      </c>
      <c r="AC49" s="69">
        <f t="shared" si="88"/>
        <v>0</v>
      </c>
      <c r="AD49" s="69">
        <f t="shared" si="88"/>
        <v>0</v>
      </c>
      <c r="AE49" s="67"/>
      <c r="AH49" s="2" t="str">
        <f t="shared" si="77"/>
        <v/>
      </c>
      <c r="AI49" s="2" t="str">
        <f t="shared" si="78"/>
        <v/>
      </c>
      <c r="AJ49" s="2" t="str">
        <f t="shared" si="63"/>
        <v/>
      </c>
      <c r="AK49" s="2" t="str">
        <f t="shared" si="42"/>
        <v/>
      </c>
      <c r="AL49" s="2" t="str">
        <f t="shared" si="43"/>
        <v/>
      </c>
      <c r="AM49" s="2" t="str">
        <f t="shared" si="44"/>
        <v/>
      </c>
      <c r="AN49" s="2" t="str">
        <f t="shared" si="45"/>
        <v/>
      </c>
      <c r="AO49" s="2" t="str">
        <f t="shared" si="79"/>
        <v/>
      </c>
      <c r="AP49" s="2">
        <f t="shared" si="80"/>
        <v>10</v>
      </c>
      <c r="AQ49" s="2" t="str">
        <f t="shared" si="64"/>
        <v/>
      </c>
      <c r="AR49" s="2" t="str">
        <f t="shared" si="48"/>
        <v/>
      </c>
      <c r="AS49" s="2" t="str">
        <f t="shared" si="49"/>
        <v/>
      </c>
      <c r="AT49" s="2" t="str">
        <f t="shared" si="50"/>
        <v/>
      </c>
      <c r="AU49" s="2" t="str">
        <f t="shared" si="51"/>
        <v/>
      </c>
      <c r="AV49" s="2" t="str">
        <f t="shared" si="52"/>
        <v xml:space="preserve"> </v>
      </c>
      <c r="AW49" s="2" t="str">
        <f t="shared" si="14"/>
        <v xml:space="preserve"> </v>
      </c>
      <c r="AX49" s="2" t="str">
        <f t="shared" si="15"/>
        <v xml:space="preserve"> </v>
      </c>
      <c r="AY49" s="2" t="str">
        <f t="shared" si="16"/>
        <v xml:space="preserve"> </v>
      </c>
      <c r="AZ49" s="2"/>
      <c r="BA49" s="2" t="str">
        <f t="shared" si="53"/>
        <v/>
      </c>
      <c r="BB49" s="2" t="str">
        <f t="shared" si="54"/>
        <v/>
      </c>
      <c r="BC49" s="2" t="str">
        <f t="shared" si="55"/>
        <v/>
      </c>
      <c r="BD49" s="2" t="str">
        <f t="shared" si="56"/>
        <v/>
      </c>
      <c r="BE49" s="2"/>
      <c r="BH49" s="320" t="str">
        <f t="shared" si="81"/>
        <v/>
      </c>
      <c r="BI49" s="16" t="str">
        <f t="shared" si="82"/>
        <v>1</v>
      </c>
      <c r="BJ49" s="4" t="str">
        <f t="shared" si="95"/>
        <v/>
      </c>
      <c r="BK49" s="7" t="str">
        <f t="shared" si="96"/>
        <v/>
      </c>
      <c r="BL49" s="7" t="str">
        <f t="shared" si="97"/>
        <v/>
      </c>
      <c r="BM49" s="8" t="str">
        <f t="shared" si="57"/>
        <v/>
      </c>
      <c r="BN49" s="8" t="str">
        <f t="shared" si="98"/>
        <v/>
      </c>
      <c r="BO49" s="8" t="str">
        <f t="shared" si="76"/>
        <v/>
      </c>
      <c r="BP49" s="8" t="str">
        <f t="shared" si="99"/>
        <v/>
      </c>
      <c r="BQ49" s="8" t="str">
        <f t="shared" si="100"/>
        <v/>
      </c>
      <c r="BR49" s="8" t="str">
        <f t="shared" si="101"/>
        <v/>
      </c>
      <c r="BS49" s="8" t="str">
        <f t="shared" si="59"/>
        <v/>
      </c>
      <c r="BT49" s="9" t="str">
        <f t="shared" si="60"/>
        <v/>
      </c>
      <c r="BU49" s="10" t="str">
        <f t="shared" si="102"/>
        <v/>
      </c>
      <c r="BV49" s="7" t="str">
        <f t="shared" si="103"/>
        <v/>
      </c>
      <c r="BW49" s="7" t="str">
        <f t="shared" si="104"/>
        <v/>
      </c>
      <c r="BX49" s="5" t="str">
        <f t="shared" si="105"/>
        <v/>
      </c>
      <c r="BY49" s="3" t="str">
        <f t="shared" si="106"/>
        <v/>
      </c>
      <c r="BZ49" s="5">
        <f t="shared" si="107"/>
        <v>0</v>
      </c>
      <c r="CA49" s="8" t="str">
        <f t="shared" si="30"/>
        <v/>
      </c>
      <c r="CB49" s="8" t="str">
        <f t="shared" si="61"/>
        <v/>
      </c>
      <c r="CC49" s="8" t="str">
        <f t="shared" si="108"/>
        <v/>
      </c>
      <c r="CD49" s="8" t="str">
        <f t="shared" si="109"/>
        <v>17</v>
      </c>
      <c r="CE49" s="8" t="str">
        <f t="shared" si="110"/>
        <v>45</v>
      </c>
      <c r="CF49" s="8" t="str">
        <f t="shared" si="62"/>
        <v>1</v>
      </c>
      <c r="CG49" s="8" t="str">
        <f t="shared" si="111"/>
        <v/>
      </c>
      <c r="CH49" s="8">
        <f t="shared" si="112"/>
        <v>10</v>
      </c>
      <c r="CI49" s="4"/>
      <c r="CJ49" s="4" t="str">
        <f t="shared" si="36"/>
        <v/>
      </c>
      <c r="CK49" s="5" t="str">
        <f t="shared" si="113"/>
        <v>得点</v>
      </c>
      <c r="CL49" s="1" t="str">
        <f t="shared" si="67"/>
        <v/>
      </c>
      <c r="CM49" s="337" t="str">
        <f t="shared" si="68"/>
        <v/>
      </c>
      <c r="CN49" s="337" t="str">
        <f t="shared" si="69"/>
        <v/>
      </c>
      <c r="CO49" s="8" t="str">
        <f t="shared" si="70"/>
        <v/>
      </c>
      <c r="CP49" s="8"/>
      <c r="CQ49" s="8" t="str">
        <f t="shared" si="71"/>
        <v/>
      </c>
      <c r="CR49" s="8" t="str">
        <f t="shared" si="72"/>
        <v/>
      </c>
      <c r="CS49" s="8" t="str">
        <f t="shared" si="73"/>
        <v/>
      </c>
      <c r="CT49" s="8" t="str">
        <f t="shared" si="74"/>
        <v/>
      </c>
      <c r="CU49" s="8"/>
      <c r="CV49" s="8" t="str">
        <f t="shared" si="75"/>
        <v/>
      </c>
    </row>
    <row r="50" spans="1:100" ht="17.25" customHeight="1" x14ac:dyDescent="0.15">
      <c r="A50" s="54">
        <v>42</v>
      </c>
      <c r="B50" s="275" t="str">
        <f>+K1</f>
        <v>下関中央工業</v>
      </c>
      <c r="C50" s="61">
        <v>3</v>
      </c>
      <c r="D50" s="272" t="s">
        <v>162</v>
      </c>
      <c r="E50" s="58" t="s">
        <v>182</v>
      </c>
      <c r="F50" s="64">
        <v>13</v>
      </c>
      <c r="G50" s="272" t="s">
        <v>143</v>
      </c>
      <c r="H50" s="341"/>
      <c r="I50" s="20" t="str">
        <f t="shared" si="89"/>
        <v>13</v>
      </c>
      <c r="J50" s="18" t="str">
        <f t="shared" si="90"/>
        <v>×</v>
      </c>
      <c r="K50" s="18" t="str">
        <f>IF(BH50="1",COUNTIF(BH$9:BH50,"1"),"")</f>
        <v/>
      </c>
      <c r="L50" s="18" t="str">
        <f t="shared" si="91"/>
        <v>22</v>
      </c>
      <c r="M50" s="18" t="str">
        <f t="shared" si="92"/>
        <v>53</v>
      </c>
      <c r="N50" s="18" t="str">
        <f>IF(BI50="1",COUNTIF(BI$9:BI50,"1"),"")</f>
        <v/>
      </c>
      <c r="O50" s="18" t="str">
        <f t="shared" si="93"/>
        <v>S</v>
      </c>
      <c r="P50" s="21" t="str">
        <f t="shared" si="94"/>
        <v>3</v>
      </c>
      <c r="Q50" s="1"/>
      <c r="R50" s="49" t="str">
        <f>R26</f>
        <v>B</v>
      </c>
      <c r="S50" s="363"/>
      <c r="T50" s="41">
        <f t="shared" ref="T50:W52" si="114">T26</f>
        <v>0</v>
      </c>
      <c r="U50" s="41">
        <f t="shared" si="114"/>
        <v>0</v>
      </c>
      <c r="V50" s="41">
        <f t="shared" si="114"/>
        <v>0</v>
      </c>
      <c r="W50" s="41">
        <f t="shared" si="114"/>
        <v>0</v>
      </c>
      <c r="X50" s="67"/>
      <c r="Y50" s="70" t="str">
        <f>Y26</f>
        <v>B</v>
      </c>
      <c r="Z50" s="365"/>
      <c r="AA50" s="69">
        <f t="shared" ref="AA50:AD52" si="115">AA26</f>
        <v>0</v>
      </c>
      <c r="AB50" s="69">
        <f t="shared" si="115"/>
        <v>0</v>
      </c>
      <c r="AC50" s="69">
        <f t="shared" si="115"/>
        <v>0</v>
      </c>
      <c r="AD50" s="69">
        <f t="shared" si="115"/>
        <v>0</v>
      </c>
      <c r="AE50" s="67"/>
      <c r="AH50" s="2" t="str">
        <f t="shared" si="77"/>
        <v/>
      </c>
      <c r="AI50" s="2" t="str">
        <f t="shared" si="78"/>
        <v/>
      </c>
      <c r="AJ50" s="2" t="str">
        <f t="shared" si="63"/>
        <v/>
      </c>
      <c r="AK50" s="2" t="str">
        <f t="shared" si="42"/>
        <v/>
      </c>
      <c r="AL50" s="2" t="str">
        <f t="shared" si="43"/>
        <v/>
      </c>
      <c r="AM50" s="2" t="str">
        <f t="shared" si="44"/>
        <v/>
      </c>
      <c r="AN50" s="2" t="str">
        <f t="shared" si="45"/>
        <v>×</v>
      </c>
      <c r="AO50" s="2" t="str">
        <f t="shared" si="79"/>
        <v/>
      </c>
      <c r="AP50" s="2" t="str">
        <f t="shared" si="80"/>
        <v/>
      </c>
      <c r="AQ50" s="2" t="str">
        <f t="shared" si="64"/>
        <v/>
      </c>
      <c r="AR50" s="2" t="str">
        <f t="shared" si="48"/>
        <v/>
      </c>
      <c r="AS50" s="2" t="str">
        <f t="shared" si="49"/>
        <v/>
      </c>
      <c r="AT50" s="2" t="str">
        <f t="shared" si="50"/>
        <v/>
      </c>
      <c r="AU50" s="2" t="str">
        <f t="shared" si="51"/>
        <v/>
      </c>
      <c r="AV50" s="2" t="str">
        <f t="shared" si="52"/>
        <v xml:space="preserve"> </v>
      </c>
      <c r="AW50" s="2" t="str">
        <f t="shared" si="14"/>
        <v xml:space="preserve"> </v>
      </c>
      <c r="AX50" s="2" t="str">
        <f t="shared" si="15"/>
        <v xml:space="preserve"> </v>
      </c>
      <c r="AY50" s="2" t="str">
        <f t="shared" si="16"/>
        <v xml:space="preserve"> </v>
      </c>
      <c r="AZ50" s="2"/>
      <c r="BA50" s="2" t="str">
        <f t="shared" si="53"/>
        <v/>
      </c>
      <c r="BB50" s="2" t="str">
        <f t="shared" si="54"/>
        <v>3</v>
      </c>
      <c r="BC50" s="2" t="str">
        <f t="shared" si="55"/>
        <v/>
      </c>
      <c r="BD50" s="2" t="str">
        <f t="shared" si="56"/>
        <v/>
      </c>
      <c r="BH50" s="320" t="str">
        <f t="shared" si="81"/>
        <v/>
      </c>
      <c r="BI50" s="16" t="str">
        <f t="shared" si="82"/>
        <v/>
      </c>
      <c r="BJ50" s="4" t="str">
        <f t="shared" si="95"/>
        <v/>
      </c>
      <c r="BK50" s="7" t="str">
        <f t="shared" si="96"/>
        <v>S</v>
      </c>
      <c r="BL50" s="7" t="str">
        <f t="shared" si="97"/>
        <v/>
      </c>
      <c r="BM50" s="8" t="str">
        <f t="shared" si="57"/>
        <v/>
      </c>
      <c r="BN50" s="8" t="str">
        <f t="shared" si="98"/>
        <v/>
      </c>
      <c r="BO50" s="8" t="str">
        <f t="shared" si="76"/>
        <v/>
      </c>
      <c r="BP50" s="8" t="str">
        <f t="shared" si="99"/>
        <v/>
      </c>
      <c r="BQ50" s="8" t="str">
        <f t="shared" si="100"/>
        <v/>
      </c>
      <c r="BR50" s="8" t="str">
        <f t="shared" si="101"/>
        <v/>
      </c>
      <c r="BS50" s="8" t="str">
        <f t="shared" si="59"/>
        <v/>
      </c>
      <c r="BT50" s="9" t="str">
        <f t="shared" si="60"/>
        <v/>
      </c>
      <c r="BU50" s="10" t="str">
        <f t="shared" si="102"/>
        <v/>
      </c>
      <c r="BV50" s="7" t="str">
        <f t="shared" si="103"/>
        <v/>
      </c>
      <c r="BW50" s="7" t="str">
        <f t="shared" si="104"/>
        <v/>
      </c>
      <c r="BX50" s="5" t="str">
        <f t="shared" si="105"/>
        <v>×</v>
      </c>
      <c r="BY50" s="3" t="str">
        <f t="shared" si="106"/>
        <v>×</v>
      </c>
      <c r="BZ50" s="5">
        <f t="shared" si="107"/>
        <v>13</v>
      </c>
      <c r="CA50" s="8">
        <f t="shared" si="30"/>
        <v>13</v>
      </c>
      <c r="CB50" s="8" t="str">
        <f t="shared" si="61"/>
        <v>×</v>
      </c>
      <c r="CC50" s="8" t="str">
        <f t="shared" si="108"/>
        <v/>
      </c>
      <c r="CD50" s="8" t="str">
        <f t="shared" si="109"/>
        <v>22</v>
      </c>
      <c r="CE50" s="8" t="str">
        <f t="shared" si="110"/>
        <v>53</v>
      </c>
      <c r="CF50" s="8" t="str">
        <f t="shared" si="62"/>
        <v/>
      </c>
      <c r="CG50" s="8" t="str">
        <f t="shared" si="111"/>
        <v>S</v>
      </c>
      <c r="CH50" s="8">
        <f t="shared" si="112"/>
        <v>3</v>
      </c>
      <c r="CI50" s="4"/>
      <c r="CJ50" s="4" t="str">
        <f t="shared" si="36"/>
        <v>×</v>
      </c>
      <c r="CK50" s="5" t="str">
        <f t="shared" si="113"/>
        <v>退場</v>
      </c>
      <c r="CL50" s="1" t="str">
        <f t="shared" si="67"/>
        <v/>
      </c>
      <c r="CM50" s="337" t="str">
        <f t="shared" si="68"/>
        <v/>
      </c>
      <c r="CN50" s="337" t="str">
        <f t="shared" si="69"/>
        <v/>
      </c>
      <c r="CO50" s="8" t="str">
        <f t="shared" si="70"/>
        <v/>
      </c>
      <c r="CP50" s="8"/>
      <c r="CQ50" s="8" t="str">
        <f t="shared" si="71"/>
        <v/>
      </c>
      <c r="CR50" s="8" t="str">
        <f t="shared" si="72"/>
        <v/>
      </c>
      <c r="CS50" s="8" t="str">
        <f t="shared" si="73"/>
        <v/>
      </c>
      <c r="CT50" s="8" t="str">
        <f t="shared" si="74"/>
        <v/>
      </c>
      <c r="CU50" s="8"/>
      <c r="CV50" s="8" t="str">
        <f t="shared" si="75"/>
        <v/>
      </c>
    </row>
    <row r="51" spans="1:100" ht="17.25" customHeight="1" x14ac:dyDescent="0.15">
      <c r="A51" s="54">
        <v>43</v>
      </c>
      <c r="B51" s="275" t="str">
        <f>+C1</f>
        <v>岩国商業</v>
      </c>
      <c r="C51" s="61">
        <v>8</v>
      </c>
      <c r="D51" s="272" t="s">
        <v>141</v>
      </c>
      <c r="E51" s="58" t="s">
        <v>183</v>
      </c>
      <c r="F51" s="64"/>
      <c r="G51" s="272"/>
      <c r="H51" s="341"/>
      <c r="I51" s="20" t="str">
        <f t="shared" si="89"/>
        <v>8</v>
      </c>
      <c r="J51" s="18" t="str">
        <f t="shared" si="90"/>
        <v/>
      </c>
      <c r="K51" s="18">
        <f>IF(BH51="1",COUNTIF(BH$9:BH51,"1"),"")</f>
        <v>17</v>
      </c>
      <c r="L51" s="18" t="str">
        <f t="shared" si="91"/>
        <v>22</v>
      </c>
      <c r="M51" s="18" t="str">
        <f t="shared" si="92"/>
        <v>35</v>
      </c>
      <c r="N51" s="18" t="str">
        <f>IF(BI51="1",COUNTIF(BI$9:BI51,"1"),"")</f>
        <v/>
      </c>
      <c r="O51" s="18" t="str">
        <f t="shared" si="93"/>
        <v/>
      </c>
      <c r="P51" s="21" t="str">
        <f t="shared" si="94"/>
        <v/>
      </c>
      <c r="Q51" s="1"/>
      <c r="R51" s="49" t="str">
        <f>R27</f>
        <v>C</v>
      </c>
      <c r="S51" s="363"/>
      <c r="T51" s="41">
        <f t="shared" si="114"/>
        <v>0</v>
      </c>
      <c r="U51" s="41">
        <f t="shared" si="114"/>
        <v>0</v>
      </c>
      <c r="V51" s="41">
        <f t="shared" si="114"/>
        <v>0</v>
      </c>
      <c r="W51" s="41">
        <f t="shared" si="114"/>
        <v>0</v>
      </c>
      <c r="X51" s="67"/>
      <c r="Y51" s="70" t="str">
        <f>Y27</f>
        <v>C</v>
      </c>
      <c r="Z51" s="365"/>
      <c r="AA51" s="69">
        <f t="shared" si="115"/>
        <v>0</v>
      </c>
      <c r="AB51" s="69">
        <f t="shared" si="115"/>
        <v>0</v>
      </c>
      <c r="AC51" s="69">
        <f t="shared" si="115"/>
        <v>0</v>
      </c>
      <c r="AD51" s="69">
        <f t="shared" si="115"/>
        <v>0</v>
      </c>
      <c r="AE51" s="67"/>
      <c r="AH51" s="2">
        <f t="shared" si="77"/>
        <v>8</v>
      </c>
      <c r="AI51" s="2" t="str">
        <f t="shared" si="78"/>
        <v/>
      </c>
      <c r="AJ51" s="2" t="str">
        <f t="shared" si="63"/>
        <v/>
      </c>
      <c r="AK51" s="2" t="str">
        <f t="shared" si="42"/>
        <v/>
      </c>
      <c r="AL51" s="2" t="str">
        <f t="shared" si="43"/>
        <v/>
      </c>
      <c r="AM51" s="2" t="str">
        <f t="shared" si="44"/>
        <v/>
      </c>
      <c r="AN51" s="2" t="str">
        <f t="shared" si="45"/>
        <v/>
      </c>
      <c r="AO51" s="2" t="str">
        <f t="shared" si="79"/>
        <v/>
      </c>
      <c r="AP51" s="2" t="str">
        <f t="shared" si="80"/>
        <v/>
      </c>
      <c r="AQ51" s="2" t="str">
        <f t="shared" si="64"/>
        <v/>
      </c>
      <c r="AR51" s="2" t="str">
        <f t="shared" si="48"/>
        <v/>
      </c>
      <c r="AS51" s="2" t="str">
        <f t="shared" si="49"/>
        <v/>
      </c>
      <c r="AT51" s="2" t="str">
        <f t="shared" si="50"/>
        <v/>
      </c>
      <c r="AU51" s="2" t="str">
        <f t="shared" si="51"/>
        <v/>
      </c>
      <c r="AV51" s="2" t="str">
        <f t="shared" si="52"/>
        <v xml:space="preserve"> </v>
      </c>
      <c r="AW51" s="2" t="str">
        <f t="shared" si="14"/>
        <v xml:space="preserve"> </v>
      </c>
      <c r="AX51" s="2" t="str">
        <f t="shared" si="15"/>
        <v xml:space="preserve"> </v>
      </c>
      <c r="AY51" s="2" t="str">
        <f t="shared" si="16"/>
        <v xml:space="preserve"> </v>
      </c>
      <c r="AZ51" s="2"/>
      <c r="BA51" s="2" t="str">
        <f t="shared" si="53"/>
        <v/>
      </c>
      <c r="BB51" s="2" t="str">
        <f t="shared" si="54"/>
        <v/>
      </c>
      <c r="BC51" s="2" t="str">
        <f t="shared" si="55"/>
        <v/>
      </c>
      <c r="BD51" s="2" t="str">
        <f t="shared" si="56"/>
        <v/>
      </c>
      <c r="BH51" s="320" t="str">
        <f t="shared" si="81"/>
        <v>1</v>
      </c>
      <c r="BI51" s="16" t="str">
        <f t="shared" si="82"/>
        <v/>
      </c>
      <c r="BJ51" s="4">
        <f t="shared" si="95"/>
        <v>8</v>
      </c>
      <c r="BK51" s="7" t="str">
        <f t="shared" si="96"/>
        <v/>
      </c>
      <c r="BL51" s="7" t="str">
        <f t="shared" si="97"/>
        <v>得点</v>
      </c>
      <c r="BM51" s="8">
        <f t="shared" si="57"/>
        <v>8</v>
      </c>
      <c r="BN51" s="8" t="str">
        <f t="shared" si="98"/>
        <v/>
      </c>
      <c r="BO51" s="8" t="str">
        <f t="shared" si="76"/>
        <v>1</v>
      </c>
      <c r="BP51" s="8" t="str">
        <f t="shared" si="99"/>
        <v>22</v>
      </c>
      <c r="BQ51" s="8" t="str">
        <f t="shared" si="100"/>
        <v>35</v>
      </c>
      <c r="BR51" s="8" t="str">
        <f t="shared" si="101"/>
        <v/>
      </c>
      <c r="BS51" s="8" t="str">
        <f t="shared" si="59"/>
        <v/>
      </c>
      <c r="BT51" s="9" t="str">
        <f t="shared" si="60"/>
        <v/>
      </c>
      <c r="BU51" s="10">
        <f t="shared" si="102"/>
        <v>0</v>
      </c>
      <c r="BV51" s="7" t="str">
        <f t="shared" si="103"/>
        <v/>
      </c>
      <c r="BW51" s="7" t="str">
        <f t="shared" si="104"/>
        <v/>
      </c>
      <c r="BX51" s="5" t="str">
        <f t="shared" si="105"/>
        <v/>
      </c>
      <c r="BY51" s="3" t="str">
        <f t="shared" si="106"/>
        <v/>
      </c>
      <c r="BZ51" s="5" t="str">
        <f t="shared" si="107"/>
        <v/>
      </c>
      <c r="CA51" s="8" t="str">
        <f t="shared" si="30"/>
        <v/>
      </c>
      <c r="CB51" s="8" t="str">
        <f t="shared" si="61"/>
        <v/>
      </c>
      <c r="CC51" s="8" t="str">
        <f t="shared" si="108"/>
        <v/>
      </c>
      <c r="CD51" s="8" t="str">
        <f t="shared" si="109"/>
        <v/>
      </c>
      <c r="CE51" s="8" t="str">
        <f t="shared" si="110"/>
        <v/>
      </c>
      <c r="CF51" s="8" t="str">
        <f t="shared" si="62"/>
        <v/>
      </c>
      <c r="CG51" s="8" t="str">
        <f t="shared" si="111"/>
        <v/>
      </c>
      <c r="CH51" s="8" t="str">
        <f t="shared" si="112"/>
        <v/>
      </c>
      <c r="CI51" s="4"/>
      <c r="CJ51" s="4" t="str">
        <f t="shared" si="36"/>
        <v/>
      </c>
      <c r="CK51" s="5" t="str">
        <f t="shared" si="113"/>
        <v/>
      </c>
      <c r="CL51" s="1" t="str">
        <f t="shared" si="67"/>
        <v/>
      </c>
      <c r="CM51" s="337" t="str">
        <f t="shared" si="68"/>
        <v/>
      </c>
      <c r="CN51" s="337" t="str">
        <f t="shared" si="69"/>
        <v/>
      </c>
      <c r="CO51" s="8" t="str">
        <f t="shared" si="70"/>
        <v/>
      </c>
      <c r="CP51" s="8"/>
      <c r="CQ51" s="8" t="str">
        <f t="shared" si="71"/>
        <v/>
      </c>
      <c r="CR51" s="8" t="str">
        <f t="shared" si="72"/>
        <v/>
      </c>
      <c r="CS51" s="8" t="str">
        <f t="shared" si="73"/>
        <v/>
      </c>
      <c r="CT51" s="8" t="str">
        <f t="shared" si="74"/>
        <v/>
      </c>
      <c r="CU51" s="8"/>
      <c r="CV51" s="8" t="str">
        <f t="shared" si="75"/>
        <v/>
      </c>
    </row>
    <row r="52" spans="1:100" ht="17.25" customHeight="1" x14ac:dyDescent="0.15">
      <c r="A52" s="54">
        <v>44</v>
      </c>
      <c r="B52" s="275" t="str">
        <f>+K1</f>
        <v>下関中央工業</v>
      </c>
      <c r="C52" s="61">
        <v>10</v>
      </c>
      <c r="D52" s="272" t="s">
        <v>141</v>
      </c>
      <c r="E52" s="58" t="s">
        <v>184</v>
      </c>
      <c r="F52" s="64"/>
      <c r="G52" s="272"/>
      <c r="H52" s="341"/>
      <c r="I52" s="20" t="str">
        <f t="shared" si="89"/>
        <v/>
      </c>
      <c r="J52" s="18" t="str">
        <f t="shared" si="90"/>
        <v/>
      </c>
      <c r="K52" s="18" t="str">
        <f>IF(BH52="1",COUNTIF(BH$9:BH52,"1"),"")</f>
        <v/>
      </c>
      <c r="L52" s="18" t="str">
        <f t="shared" si="91"/>
        <v>23</v>
      </c>
      <c r="M52" s="18" t="str">
        <f t="shared" si="92"/>
        <v>37</v>
      </c>
      <c r="N52" s="18">
        <f>IF(BI52="1",COUNTIF(BI$9:BI52,"1"),"")</f>
        <v>17</v>
      </c>
      <c r="O52" s="18" t="str">
        <f t="shared" si="93"/>
        <v/>
      </c>
      <c r="P52" s="21" t="str">
        <f t="shared" si="94"/>
        <v>10</v>
      </c>
      <c r="Q52" s="1"/>
      <c r="R52" s="50" t="str">
        <f>R28</f>
        <v>D</v>
      </c>
      <c r="S52" s="364"/>
      <c r="T52" s="51">
        <f t="shared" si="114"/>
        <v>0</v>
      </c>
      <c r="U52" s="51">
        <f t="shared" si="114"/>
        <v>0</v>
      </c>
      <c r="V52" s="51">
        <f t="shared" si="114"/>
        <v>0</v>
      </c>
      <c r="W52" s="51">
        <f t="shared" si="114"/>
        <v>0</v>
      </c>
      <c r="X52" s="71"/>
      <c r="Y52" s="72" t="str">
        <f>Y28</f>
        <v>D</v>
      </c>
      <c r="Z52" s="366"/>
      <c r="AA52" s="73">
        <f t="shared" si="115"/>
        <v>0</v>
      </c>
      <c r="AB52" s="73">
        <f t="shared" si="115"/>
        <v>0</v>
      </c>
      <c r="AC52" s="73">
        <f t="shared" si="115"/>
        <v>0</v>
      </c>
      <c r="AD52" s="73">
        <f t="shared" si="115"/>
        <v>0</v>
      </c>
      <c r="AE52" s="74"/>
      <c r="AH52" s="2" t="str">
        <f t="shared" si="77"/>
        <v/>
      </c>
      <c r="AI52" s="2" t="str">
        <f t="shared" si="78"/>
        <v/>
      </c>
      <c r="AJ52" s="2" t="str">
        <f t="shared" si="63"/>
        <v/>
      </c>
      <c r="AK52" s="2" t="str">
        <f t="shared" si="42"/>
        <v/>
      </c>
      <c r="AL52" s="2" t="str">
        <f t="shared" si="43"/>
        <v/>
      </c>
      <c r="AM52" s="2" t="str">
        <f t="shared" si="44"/>
        <v/>
      </c>
      <c r="AN52" s="2" t="str">
        <f t="shared" si="45"/>
        <v/>
      </c>
      <c r="AO52" s="2" t="str">
        <f t="shared" si="79"/>
        <v/>
      </c>
      <c r="AP52" s="2">
        <f t="shared" si="80"/>
        <v>10</v>
      </c>
      <c r="AQ52" s="2" t="str">
        <f t="shared" si="64"/>
        <v/>
      </c>
      <c r="AR52" s="2" t="str">
        <f t="shared" si="48"/>
        <v/>
      </c>
      <c r="AS52" s="2" t="str">
        <f t="shared" si="49"/>
        <v/>
      </c>
      <c r="AT52" s="2" t="str">
        <f t="shared" si="50"/>
        <v/>
      </c>
      <c r="AU52" s="2" t="str">
        <f t="shared" si="51"/>
        <v/>
      </c>
      <c r="AV52" s="2" t="str">
        <f t="shared" si="52"/>
        <v xml:space="preserve"> </v>
      </c>
      <c r="AW52" s="2" t="str">
        <f t="shared" si="14"/>
        <v xml:space="preserve"> </v>
      </c>
      <c r="AX52" s="2" t="str">
        <f t="shared" si="15"/>
        <v xml:space="preserve"> </v>
      </c>
      <c r="AY52" s="2" t="str">
        <f t="shared" si="16"/>
        <v xml:space="preserve"> </v>
      </c>
      <c r="AZ52" s="2"/>
      <c r="BA52" s="2" t="str">
        <f t="shared" si="53"/>
        <v/>
      </c>
      <c r="BB52" s="2" t="str">
        <f t="shared" si="54"/>
        <v/>
      </c>
      <c r="BC52" s="2" t="str">
        <f t="shared" si="55"/>
        <v/>
      </c>
      <c r="BD52" s="2" t="str">
        <f t="shared" si="56"/>
        <v/>
      </c>
      <c r="BH52" s="320" t="str">
        <f t="shared" si="81"/>
        <v/>
      </c>
      <c r="BI52" s="16" t="str">
        <f t="shared" si="82"/>
        <v>1</v>
      </c>
      <c r="BJ52" s="4" t="str">
        <f t="shared" si="95"/>
        <v/>
      </c>
      <c r="BK52" s="7" t="str">
        <f t="shared" si="96"/>
        <v/>
      </c>
      <c r="BL52" s="7" t="str">
        <f t="shared" si="97"/>
        <v/>
      </c>
      <c r="BM52" s="8" t="str">
        <f t="shared" si="57"/>
        <v/>
      </c>
      <c r="BN52" s="8" t="str">
        <f t="shared" si="98"/>
        <v/>
      </c>
      <c r="BO52" s="8" t="str">
        <f t="shared" si="76"/>
        <v/>
      </c>
      <c r="BP52" s="8" t="str">
        <f t="shared" si="99"/>
        <v/>
      </c>
      <c r="BQ52" s="8" t="str">
        <f t="shared" si="100"/>
        <v/>
      </c>
      <c r="BR52" s="8" t="str">
        <f t="shared" si="101"/>
        <v/>
      </c>
      <c r="BS52" s="8" t="str">
        <f t="shared" si="59"/>
        <v/>
      </c>
      <c r="BT52" s="9" t="str">
        <f t="shared" si="60"/>
        <v/>
      </c>
      <c r="BU52" s="10" t="str">
        <f t="shared" si="102"/>
        <v/>
      </c>
      <c r="BV52" s="7" t="str">
        <f t="shared" si="103"/>
        <v/>
      </c>
      <c r="BW52" s="7" t="str">
        <f t="shared" si="104"/>
        <v/>
      </c>
      <c r="BX52" s="5" t="str">
        <f t="shared" si="105"/>
        <v/>
      </c>
      <c r="BY52" s="3" t="str">
        <f t="shared" si="106"/>
        <v/>
      </c>
      <c r="BZ52" s="5">
        <f t="shared" si="107"/>
        <v>0</v>
      </c>
      <c r="CA52" s="8" t="str">
        <f t="shared" si="30"/>
        <v/>
      </c>
      <c r="CB52" s="8" t="str">
        <f t="shared" si="61"/>
        <v/>
      </c>
      <c r="CC52" s="8" t="str">
        <f t="shared" si="108"/>
        <v/>
      </c>
      <c r="CD52" s="8" t="str">
        <f t="shared" si="109"/>
        <v>23</v>
      </c>
      <c r="CE52" s="8" t="str">
        <f t="shared" si="110"/>
        <v>37</v>
      </c>
      <c r="CF52" s="8" t="str">
        <f t="shared" si="62"/>
        <v>1</v>
      </c>
      <c r="CG52" s="8" t="str">
        <f t="shared" si="111"/>
        <v/>
      </c>
      <c r="CH52" s="8">
        <f t="shared" si="112"/>
        <v>10</v>
      </c>
      <c r="CI52" s="4"/>
      <c r="CJ52" s="4" t="str">
        <f t="shared" si="36"/>
        <v/>
      </c>
      <c r="CK52" s="5" t="str">
        <f t="shared" si="113"/>
        <v>得点</v>
      </c>
      <c r="CL52" s="1" t="str">
        <f t="shared" si="67"/>
        <v/>
      </c>
      <c r="CM52" s="337" t="str">
        <f t="shared" si="68"/>
        <v/>
      </c>
      <c r="CN52" s="337" t="str">
        <f t="shared" si="69"/>
        <v/>
      </c>
      <c r="CO52" s="8" t="str">
        <f t="shared" si="70"/>
        <v/>
      </c>
      <c r="CP52" s="8"/>
      <c r="CQ52" s="8" t="str">
        <f t="shared" si="71"/>
        <v/>
      </c>
      <c r="CR52" s="8" t="str">
        <f t="shared" si="72"/>
        <v/>
      </c>
      <c r="CS52" s="8" t="str">
        <f t="shared" si="73"/>
        <v/>
      </c>
      <c r="CT52" s="8" t="str">
        <f t="shared" si="74"/>
        <v/>
      </c>
      <c r="CU52" s="8"/>
      <c r="CV52" s="8" t="str">
        <f t="shared" si="75"/>
        <v/>
      </c>
    </row>
    <row r="53" spans="1:100" ht="17.25" customHeight="1" x14ac:dyDescent="0.15">
      <c r="A53" s="54">
        <v>45</v>
      </c>
      <c r="B53" s="275" t="str">
        <f>+C1</f>
        <v>岩国商業</v>
      </c>
      <c r="C53" s="61">
        <v>3</v>
      </c>
      <c r="D53" s="272" t="s">
        <v>141</v>
      </c>
      <c r="E53" s="58" t="s">
        <v>185</v>
      </c>
      <c r="F53" s="64"/>
      <c r="G53" s="272"/>
      <c r="H53" s="341"/>
      <c r="I53" s="20" t="str">
        <f t="shared" si="89"/>
        <v>3</v>
      </c>
      <c r="J53" s="18" t="str">
        <f t="shared" si="90"/>
        <v/>
      </c>
      <c r="K53" s="18">
        <f>IF(BH53="1",COUNTIF(BH$9:BH53,"1"),"")</f>
        <v>18</v>
      </c>
      <c r="L53" s="18" t="str">
        <f t="shared" si="91"/>
        <v>24</v>
      </c>
      <c r="M53" s="18" t="str">
        <f t="shared" si="92"/>
        <v>20</v>
      </c>
      <c r="N53" s="18" t="str">
        <f>IF(BI53="1",COUNTIF(BI$9:BI53,"1"),"")</f>
        <v/>
      </c>
      <c r="O53" s="18" t="str">
        <f t="shared" si="93"/>
        <v/>
      </c>
      <c r="P53" s="21" t="str">
        <f t="shared" si="94"/>
        <v/>
      </c>
      <c r="Q53" s="1"/>
      <c r="AH53" s="2">
        <f t="shared" si="77"/>
        <v>3</v>
      </c>
      <c r="AI53" s="2" t="str">
        <f t="shared" si="78"/>
        <v/>
      </c>
      <c r="AJ53" s="2" t="str">
        <f t="shared" si="63"/>
        <v/>
      </c>
      <c r="AK53" s="2" t="str">
        <f t="shared" si="42"/>
        <v/>
      </c>
      <c r="AL53" s="2" t="str">
        <f t="shared" si="43"/>
        <v/>
      </c>
      <c r="AM53" s="2" t="str">
        <f t="shared" si="44"/>
        <v/>
      </c>
      <c r="AN53" s="2" t="str">
        <f t="shared" si="45"/>
        <v/>
      </c>
      <c r="AO53" s="2" t="str">
        <f t="shared" si="79"/>
        <v/>
      </c>
      <c r="AP53" s="2" t="str">
        <f t="shared" si="80"/>
        <v/>
      </c>
      <c r="AQ53" s="2" t="str">
        <f t="shared" si="64"/>
        <v/>
      </c>
      <c r="AR53" s="2" t="str">
        <f t="shared" si="48"/>
        <v/>
      </c>
      <c r="AS53" s="2" t="str">
        <f t="shared" si="49"/>
        <v/>
      </c>
      <c r="AT53" s="2" t="str">
        <f t="shared" si="50"/>
        <v/>
      </c>
      <c r="AU53" s="2" t="str">
        <f t="shared" si="51"/>
        <v/>
      </c>
      <c r="AV53" s="2" t="str">
        <f t="shared" si="52"/>
        <v xml:space="preserve"> </v>
      </c>
      <c r="AW53" s="2" t="str">
        <f t="shared" si="14"/>
        <v xml:space="preserve"> </v>
      </c>
      <c r="AX53" s="2" t="str">
        <f t="shared" si="15"/>
        <v xml:space="preserve"> </v>
      </c>
      <c r="AY53" s="2" t="str">
        <f t="shared" si="16"/>
        <v xml:space="preserve"> </v>
      </c>
      <c r="AZ53" s="2"/>
      <c r="BA53" s="2" t="str">
        <f t="shared" si="53"/>
        <v/>
      </c>
      <c r="BB53" s="2" t="str">
        <f t="shared" si="54"/>
        <v/>
      </c>
      <c r="BC53" s="2" t="str">
        <f t="shared" si="55"/>
        <v/>
      </c>
      <c r="BD53" s="2" t="str">
        <f t="shared" si="56"/>
        <v/>
      </c>
      <c r="BH53" s="320" t="str">
        <f t="shared" si="81"/>
        <v>1</v>
      </c>
      <c r="BI53" s="16" t="str">
        <f t="shared" si="82"/>
        <v/>
      </c>
      <c r="BJ53" s="4">
        <f t="shared" si="95"/>
        <v>3</v>
      </c>
      <c r="BK53" s="7" t="str">
        <f t="shared" si="96"/>
        <v/>
      </c>
      <c r="BL53" s="7" t="str">
        <f t="shared" si="97"/>
        <v>得点</v>
      </c>
      <c r="BM53" s="8">
        <f t="shared" si="57"/>
        <v>3</v>
      </c>
      <c r="BN53" s="8" t="str">
        <f t="shared" si="98"/>
        <v/>
      </c>
      <c r="BO53" s="8" t="str">
        <f t="shared" si="76"/>
        <v>1</v>
      </c>
      <c r="BP53" s="8" t="str">
        <f t="shared" si="99"/>
        <v>24</v>
      </c>
      <c r="BQ53" s="8" t="str">
        <f t="shared" si="100"/>
        <v>20</v>
      </c>
      <c r="BR53" s="8" t="str">
        <f t="shared" si="101"/>
        <v/>
      </c>
      <c r="BS53" s="8" t="str">
        <f t="shared" si="59"/>
        <v/>
      </c>
      <c r="BT53" s="9" t="str">
        <f t="shared" si="60"/>
        <v/>
      </c>
      <c r="BU53" s="10">
        <f t="shared" si="102"/>
        <v>0</v>
      </c>
      <c r="BV53" s="7" t="str">
        <f t="shared" si="103"/>
        <v/>
      </c>
      <c r="BW53" s="7" t="str">
        <f t="shared" si="104"/>
        <v/>
      </c>
      <c r="BX53" s="5" t="str">
        <f t="shared" si="105"/>
        <v/>
      </c>
      <c r="BY53" s="3" t="str">
        <f t="shared" si="106"/>
        <v/>
      </c>
      <c r="BZ53" s="5" t="str">
        <f t="shared" si="107"/>
        <v/>
      </c>
      <c r="CA53" s="8" t="str">
        <f t="shared" si="30"/>
        <v/>
      </c>
      <c r="CB53" s="8" t="str">
        <f t="shared" si="61"/>
        <v/>
      </c>
      <c r="CC53" s="8" t="str">
        <f t="shared" si="108"/>
        <v/>
      </c>
      <c r="CD53" s="8" t="str">
        <f t="shared" si="109"/>
        <v/>
      </c>
      <c r="CE53" s="8" t="str">
        <f t="shared" si="110"/>
        <v/>
      </c>
      <c r="CF53" s="8" t="str">
        <f t="shared" si="62"/>
        <v/>
      </c>
      <c r="CG53" s="8" t="str">
        <f t="shared" si="111"/>
        <v/>
      </c>
      <c r="CH53" s="8" t="str">
        <f t="shared" si="112"/>
        <v/>
      </c>
      <c r="CI53" s="4"/>
      <c r="CJ53" s="4" t="str">
        <f t="shared" si="36"/>
        <v/>
      </c>
      <c r="CK53" s="5" t="str">
        <f t="shared" si="113"/>
        <v/>
      </c>
      <c r="CL53" s="1" t="str">
        <f t="shared" si="67"/>
        <v/>
      </c>
      <c r="CM53" s="337" t="str">
        <f t="shared" si="68"/>
        <v/>
      </c>
      <c r="CN53" s="337" t="str">
        <f t="shared" si="69"/>
        <v/>
      </c>
      <c r="CO53" s="8" t="str">
        <f t="shared" si="70"/>
        <v/>
      </c>
      <c r="CP53" s="8"/>
      <c r="CQ53" s="8" t="str">
        <f t="shared" si="71"/>
        <v/>
      </c>
      <c r="CR53" s="8" t="str">
        <f t="shared" si="72"/>
        <v/>
      </c>
      <c r="CS53" s="8" t="str">
        <f t="shared" si="73"/>
        <v/>
      </c>
      <c r="CT53" s="8" t="str">
        <f t="shared" si="74"/>
        <v/>
      </c>
      <c r="CU53" s="8"/>
      <c r="CV53" s="8" t="str">
        <f t="shared" si="75"/>
        <v/>
      </c>
    </row>
    <row r="54" spans="1:100" ht="17.25" customHeight="1" x14ac:dyDescent="0.15">
      <c r="A54" s="54">
        <v>46</v>
      </c>
      <c r="B54" s="275" t="str">
        <f>+K1</f>
        <v>下関中央工業</v>
      </c>
      <c r="C54" s="61">
        <v>10</v>
      </c>
      <c r="D54" s="272" t="s">
        <v>141</v>
      </c>
      <c r="E54" s="58" t="s">
        <v>186</v>
      </c>
      <c r="F54" s="64"/>
      <c r="G54" s="272"/>
      <c r="H54" s="341"/>
      <c r="I54" s="20" t="str">
        <f t="shared" si="89"/>
        <v/>
      </c>
      <c r="J54" s="18" t="str">
        <f t="shared" si="90"/>
        <v/>
      </c>
      <c r="K54" s="18" t="str">
        <f>IF(BH54="1",COUNTIF(BH$9:BH54,"1"),"")</f>
        <v/>
      </c>
      <c r="L54" s="18" t="str">
        <f t="shared" si="91"/>
        <v>24</v>
      </c>
      <c r="M54" s="18" t="str">
        <f t="shared" si="92"/>
        <v>40</v>
      </c>
      <c r="N54" s="18">
        <f>IF(BI54="1",COUNTIF(BI$9:BI54,"1"),"")</f>
        <v>18</v>
      </c>
      <c r="O54" s="18" t="str">
        <f t="shared" si="93"/>
        <v/>
      </c>
      <c r="P54" s="21" t="str">
        <f t="shared" si="94"/>
        <v>10</v>
      </c>
      <c r="Q54" s="1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H54" s="2" t="str">
        <f t="shared" si="77"/>
        <v/>
      </c>
      <c r="AI54" s="2" t="str">
        <f t="shared" si="78"/>
        <v/>
      </c>
      <c r="AJ54" s="2" t="str">
        <f t="shared" si="63"/>
        <v/>
      </c>
      <c r="AK54" s="2" t="str">
        <f t="shared" si="42"/>
        <v/>
      </c>
      <c r="AL54" s="2" t="str">
        <f t="shared" si="43"/>
        <v/>
      </c>
      <c r="AM54" s="2" t="str">
        <f t="shared" si="44"/>
        <v/>
      </c>
      <c r="AN54" s="2" t="str">
        <f t="shared" si="45"/>
        <v/>
      </c>
      <c r="AO54" s="2" t="str">
        <f t="shared" si="79"/>
        <v/>
      </c>
      <c r="AP54" s="2">
        <f t="shared" si="80"/>
        <v>10</v>
      </c>
      <c r="AQ54" s="2" t="str">
        <f t="shared" si="64"/>
        <v/>
      </c>
      <c r="AR54" s="2" t="str">
        <f t="shared" si="48"/>
        <v/>
      </c>
      <c r="AS54" s="2" t="str">
        <f t="shared" si="49"/>
        <v/>
      </c>
      <c r="AT54" s="2" t="str">
        <f t="shared" si="50"/>
        <v/>
      </c>
      <c r="AU54" s="2" t="str">
        <f t="shared" si="51"/>
        <v/>
      </c>
      <c r="AV54" s="2" t="str">
        <f t="shared" si="52"/>
        <v xml:space="preserve"> </v>
      </c>
      <c r="AW54" s="2" t="str">
        <f t="shared" si="14"/>
        <v xml:space="preserve"> </v>
      </c>
      <c r="AX54" s="2" t="str">
        <f t="shared" si="15"/>
        <v xml:space="preserve"> </v>
      </c>
      <c r="AY54" s="2" t="str">
        <f t="shared" si="16"/>
        <v xml:space="preserve"> </v>
      </c>
      <c r="AZ54" s="2"/>
      <c r="BA54" s="2" t="str">
        <f t="shared" si="53"/>
        <v/>
      </c>
      <c r="BB54" s="2" t="str">
        <f t="shared" si="54"/>
        <v/>
      </c>
      <c r="BC54" s="2" t="str">
        <f t="shared" si="55"/>
        <v/>
      </c>
      <c r="BD54" s="2" t="str">
        <f t="shared" si="56"/>
        <v/>
      </c>
      <c r="BE54" s="2"/>
      <c r="BH54" s="320" t="str">
        <f t="shared" si="81"/>
        <v/>
      </c>
      <c r="BI54" s="16" t="str">
        <f t="shared" si="82"/>
        <v>1</v>
      </c>
      <c r="BJ54" s="4" t="str">
        <f t="shared" si="95"/>
        <v/>
      </c>
      <c r="BK54" s="7" t="str">
        <f t="shared" si="96"/>
        <v/>
      </c>
      <c r="BL54" s="7" t="str">
        <f t="shared" si="97"/>
        <v/>
      </c>
      <c r="BM54" s="8" t="str">
        <f t="shared" si="57"/>
        <v/>
      </c>
      <c r="BN54" s="8" t="str">
        <f t="shared" si="98"/>
        <v/>
      </c>
      <c r="BO54" s="8" t="str">
        <f t="shared" si="76"/>
        <v/>
      </c>
      <c r="BP54" s="8" t="str">
        <f t="shared" si="99"/>
        <v/>
      </c>
      <c r="BQ54" s="8" t="str">
        <f t="shared" si="100"/>
        <v/>
      </c>
      <c r="BR54" s="8" t="str">
        <f t="shared" si="101"/>
        <v/>
      </c>
      <c r="BS54" s="8" t="str">
        <f t="shared" si="59"/>
        <v/>
      </c>
      <c r="BT54" s="9" t="str">
        <f t="shared" si="60"/>
        <v/>
      </c>
      <c r="BU54" s="10" t="str">
        <f t="shared" si="102"/>
        <v/>
      </c>
      <c r="BV54" s="7" t="str">
        <f t="shared" si="103"/>
        <v/>
      </c>
      <c r="BW54" s="7" t="str">
        <f t="shared" si="104"/>
        <v/>
      </c>
      <c r="BX54" s="5" t="str">
        <f t="shared" si="105"/>
        <v/>
      </c>
      <c r="BY54" s="3" t="str">
        <f t="shared" si="106"/>
        <v/>
      </c>
      <c r="BZ54" s="5">
        <f t="shared" si="107"/>
        <v>0</v>
      </c>
      <c r="CA54" s="8" t="str">
        <f t="shared" si="30"/>
        <v/>
      </c>
      <c r="CB54" s="8" t="str">
        <f t="shared" si="61"/>
        <v/>
      </c>
      <c r="CC54" s="8" t="str">
        <f t="shared" si="108"/>
        <v/>
      </c>
      <c r="CD54" s="8" t="str">
        <f t="shared" si="109"/>
        <v>24</v>
      </c>
      <c r="CE54" s="8" t="str">
        <f t="shared" si="110"/>
        <v>40</v>
      </c>
      <c r="CF54" s="8" t="str">
        <f t="shared" si="62"/>
        <v>1</v>
      </c>
      <c r="CG54" s="8" t="str">
        <f t="shared" si="111"/>
        <v/>
      </c>
      <c r="CH54" s="8">
        <f t="shared" si="112"/>
        <v>10</v>
      </c>
      <c r="CI54" s="4"/>
      <c r="CJ54" s="4" t="str">
        <f t="shared" si="36"/>
        <v/>
      </c>
      <c r="CK54" s="5" t="str">
        <f t="shared" si="113"/>
        <v>得点</v>
      </c>
      <c r="CL54" s="1" t="str">
        <f t="shared" si="67"/>
        <v/>
      </c>
      <c r="CM54" s="337" t="str">
        <f t="shared" si="68"/>
        <v/>
      </c>
      <c r="CN54" s="337" t="str">
        <f t="shared" si="69"/>
        <v/>
      </c>
      <c r="CO54" s="8" t="str">
        <f t="shared" si="70"/>
        <v/>
      </c>
      <c r="CP54" s="8"/>
      <c r="CQ54" s="8" t="str">
        <f t="shared" si="71"/>
        <v/>
      </c>
      <c r="CR54" s="8" t="str">
        <f t="shared" si="72"/>
        <v/>
      </c>
      <c r="CS54" s="8" t="str">
        <f t="shared" si="73"/>
        <v/>
      </c>
      <c r="CT54" s="8" t="str">
        <f t="shared" si="74"/>
        <v/>
      </c>
      <c r="CU54" s="8"/>
      <c r="CV54" s="8" t="str">
        <f t="shared" si="75"/>
        <v/>
      </c>
    </row>
    <row r="55" spans="1:100" ht="17.25" customHeight="1" x14ac:dyDescent="0.15">
      <c r="A55" s="54">
        <v>47</v>
      </c>
      <c r="B55" s="275" t="str">
        <f>+C1</f>
        <v>岩国商業</v>
      </c>
      <c r="C55" s="61">
        <v>3</v>
      </c>
      <c r="D55" s="272" t="s">
        <v>187</v>
      </c>
      <c r="E55" s="58" t="s">
        <v>188</v>
      </c>
      <c r="F55" s="64">
        <v>2</v>
      </c>
      <c r="G55" s="272" t="s">
        <v>156</v>
      </c>
      <c r="H55" s="341"/>
      <c r="I55" s="20" t="str">
        <f t="shared" si="89"/>
        <v>3</v>
      </c>
      <c r="J55" s="18" t="str">
        <f t="shared" si="90"/>
        <v>D</v>
      </c>
      <c r="K55" s="18" t="str">
        <f>IF(BH55="1",COUNTIF(BH$9:BH55,"1"),"")</f>
        <v/>
      </c>
      <c r="L55" s="18" t="str">
        <f t="shared" si="91"/>
        <v>28</v>
      </c>
      <c r="M55" s="18" t="str">
        <f t="shared" si="92"/>
        <v>22</v>
      </c>
      <c r="N55" s="18">
        <f>IF(BI55="1",COUNTIF(BI$9:BI55,"1"),"")</f>
        <v>19</v>
      </c>
      <c r="O55" s="18" t="str">
        <f t="shared" si="93"/>
        <v>○</v>
      </c>
      <c r="P55" s="21" t="str">
        <f t="shared" si="94"/>
        <v>2</v>
      </c>
      <c r="Q55" s="1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H55" s="2" t="str">
        <f t="shared" si="77"/>
        <v/>
      </c>
      <c r="AI55" s="2" t="str">
        <f t="shared" si="78"/>
        <v/>
      </c>
      <c r="AJ55" s="2" t="str">
        <f t="shared" si="63"/>
        <v/>
      </c>
      <c r="AK55" s="2" t="str">
        <f t="shared" si="42"/>
        <v/>
      </c>
      <c r="AL55" s="2" t="str">
        <f t="shared" si="43"/>
        <v/>
      </c>
      <c r="AM55" s="2" t="str">
        <f t="shared" si="44"/>
        <v/>
      </c>
      <c r="AN55" s="2" t="str">
        <f t="shared" si="45"/>
        <v/>
      </c>
      <c r="AO55" s="2">
        <f t="shared" si="79"/>
        <v>2</v>
      </c>
      <c r="AP55" s="2" t="str">
        <f t="shared" si="80"/>
        <v/>
      </c>
      <c r="AQ55" s="2" t="str">
        <f t="shared" si="64"/>
        <v/>
      </c>
      <c r="AR55" s="2" t="str">
        <f t="shared" si="48"/>
        <v>○</v>
      </c>
      <c r="AS55" s="2" t="str">
        <f t="shared" si="49"/>
        <v/>
      </c>
      <c r="AT55" s="2" t="str">
        <f t="shared" si="50"/>
        <v/>
      </c>
      <c r="AU55" s="2" t="str">
        <f t="shared" si="51"/>
        <v/>
      </c>
      <c r="AV55" s="2" t="str">
        <f t="shared" si="52"/>
        <v xml:space="preserve"> </v>
      </c>
      <c r="AW55" s="2" t="str">
        <f t="shared" si="14"/>
        <v xml:space="preserve"> </v>
      </c>
      <c r="AX55" s="2" t="str">
        <f t="shared" si="15"/>
        <v>3</v>
      </c>
      <c r="AY55" s="2" t="str">
        <f t="shared" si="16"/>
        <v xml:space="preserve"> </v>
      </c>
      <c r="AZ55" s="2"/>
      <c r="BA55" s="2" t="str">
        <f t="shared" si="53"/>
        <v/>
      </c>
      <c r="BB55" s="2" t="str">
        <f t="shared" si="54"/>
        <v/>
      </c>
      <c r="BC55" s="2" t="str">
        <f t="shared" si="55"/>
        <v/>
      </c>
      <c r="BD55" s="2" t="str">
        <f t="shared" si="56"/>
        <v/>
      </c>
      <c r="BH55" s="320" t="str">
        <f t="shared" si="81"/>
        <v/>
      </c>
      <c r="BI55" s="16" t="str">
        <f t="shared" si="82"/>
        <v>1</v>
      </c>
      <c r="BJ55" s="4">
        <f t="shared" si="95"/>
        <v>3</v>
      </c>
      <c r="BK55" s="7" t="str">
        <f t="shared" si="96"/>
        <v>D</v>
      </c>
      <c r="BL55" s="7" t="str">
        <f t="shared" si="97"/>
        <v>失格</v>
      </c>
      <c r="BM55" s="8">
        <f t="shared" si="57"/>
        <v>3</v>
      </c>
      <c r="BN55" s="8" t="str">
        <f t="shared" si="98"/>
        <v>D</v>
      </c>
      <c r="BO55" s="8" t="str">
        <f t="shared" si="76"/>
        <v/>
      </c>
      <c r="BP55" s="8" t="str">
        <f t="shared" si="99"/>
        <v>28</v>
      </c>
      <c r="BQ55" s="8" t="str">
        <f t="shared" si="100"/>
        <v>22</v>
      </c>
      <c r="BR55" s="8" t="str">
        <f t="shared" si="101"/>
        <v>1</v>
      </c>
      <c r="BS55" s="8" t="str">
        <f t="shared" si="59"/>
        <v>○</v>
      </c>
      <c r="BT55" s="9">
        <f t="shared" si="60"/>
        <v>2</v>
      </c>
      <c r="BU55" s="10">
        <f t="shared" si="102"/>
        <v>2</v>
      </c>
      <c r="BV55" s="7" t="str">
        <f t="shared" si="103"/>
        <v>○</v>
      </c>
      <c r="BW55" s="7" t="str">
        <f t="shared" si="104"/>
        <v>○</v>
      </c>
      <c r="BX55" s="5" t="str">
        <f t="shared" si="105"/>
        <v>○</v>
      </c>
      <c r="BY55" s="3" t="str">
        <f t="shared" si="106"/>
        <v/>
      </c>
      <c r="BZ55" s="5" t="str">
        <f t="shared" si="107"/>
        <v/>
      </c>
      <c r="CA55" s="8" t="str">
        <f t="shared" si="30"/>
        <v/>
      </c>
      <c r="CB55" s="8" t="str">
        <f t="shared" si="61"/>
        <v/>
      </c>
      <c r="CC55" s="8" t="str">
        <f t="shared" si="108"/>
        <v/>
      </c>
      <c r="CD55" s="8" t="str">
        <f t="shared" si="109"/>
        <v/>
      </c>
      <c r="CE55" s="8" t="str">
        <f t="shared" si="110"/>
        <v/>
      </c>
      <c r="CF55" s="8" t="str">
        <f t="shared" si="62"/>
        <v/>
      </c>
      <c r="CG55" s="8" t="str">
        <f t="shared" si="111"/>
        <v/>
      </c>
      <c r="CH55" s="8" t="str">
        <f t="shared" si="112"/>
        <v/>
      </c>
      <c r="CI55" s="4"/>
      <c r="CJ55" s="4" t="str">
        <f t="shared" si="36"/>
        <v>○</v>
      </c>
      <c r="CK55" s="5" t="str">
        <f t="shared" si="113"/>
        <v/>
      </c>
      <c r="CL55" s="1" t="str">
        <f t="shared" si="67"/>
        <v/>
      </c>
      <c r="CM55" s="337" t="str">
        <f t="shared" si="68"/>
        <v/>
      </c>
      <c r="CN55" s="337" t="str">
        <f t="shared" si="69"/>
        <v/>
      </c>
      <c r="CO55" s="8" t="str">
        <f t="shared" si="70"/>
        <v/>
      </c>
      <c r="CP55" s="8"/>
      <c r="CQ55" s="8" t="str">
        <f t="shared" si="71"/>
        <v/>
      </c>
      <c r="CR55" s="8" t="str">
        <f t="shared" si="72"/>
        <v/>
      </c>
      <c r="CS55" s="8" t="str">
        <f t="shared" si="73"/>
        <v/>
      </c>
      <c r="CT55" s="8" t="str">
        <f t="shared" si="74"/>
        <v/>
      </c>
      <c r="CU55" s="8"/>
      <c r="CV55" s="8" t="str">
        <f t="shared" si="75"/>
        <v/>
      </c>
    </row>
    <row r="56" spans="1:100" ht="17.25" customHeight="1" x14ac:dyDescent="0.15">
      <c r="A56" s="54">
        <v>48</v>
      </c>
      <c r="B56" s="275" t="str">
        <f>+K1</f>
        <v>下関中央工業</v>
      </c>
      <c r="C56" s="61">
        <v>2</v>
      </c>
      <c r="D56" s="272" t="s">
        <v>189</v>
      </c>
      <c r="E56" s="58" t="s">
        <v>190</v>
      </c>
      <c r="F56" s="64">
        <v>3</v>
      </c>
      <c r="G56" s="272" t="s">
        <v>141</v>
      </c>
      <c r="H56" s="341"/>
      <c r="I56" s="20" t="str">
        <f t="shared" si="89"/>
        <v>3</v>
      </c>
      <c r="J56" s="18" t="str">
        <f t="shared" si="90"/>
        <v/>
      </c>
      <c r="K56" s="18">
        <f>IF(BH56="1",COUNTIF(BH$9:BH56,"1"),"")</f>
        <v>19</v>
      </c>
      <c r="L56" s="18" t="str">
        <f t="shared" si="91"/>
        <v>29</v>
      </c>
      <c r="M56" s="18" t="str">
        <f t="shared" si="92"/>
        <v>34</v>
      </c>
      <c r="N56" s="18" t="str">
        <f>IF(BI56="1",COUNTIF(BI$9:BI56,"1"),"")</f>
        <v/>
      </c>
      <c r="O56" s="18" t="str">
        <f t="shared" si="93"/>
        <v>DR</v>
      </c>
      <c r="P56" s="21" t="str">
        <f t="shared" si="94"/>
        <v>2</v>
      </c>
      <c r="Q56" s="1"/>
      <c r="R56" s="46" t="s">
        <v>52</v>
      </c>
      <c r="S56" s="47" t="s">
        <v>84</v>
      </c>
      <c r="T56" s="47" t="s">
        <v>41</v>
      </c>
      <c r="U56" s="47" t="s">
        <v>86</v>
      </c>
      <c r="V56" s="47" t="s">
        <v>39</v>
      </c>
      <c r="W56" s="47" t="s">
        <v>38</v>
      </c>
      <c r="X56" s="48" t="s">
        <v>90</v>
      </c>
      <c r="Y56" s="46" t="s">
        <v>83</v>
      </c>
      <c r="Z56" s="47" t="s">
        <v>84</v>
      </c>
      <c r="AA56" s="47" t="s">
        <v>41</v>
      </c>
      <c r="AB56" s="47" t="s">
        <v>86</v>
      </c>
      <c r="AC56" s="47" t="s">
        <v>39</v>
      </c>
      <c r="AD56" s="47" t="s">
        <v>38</v>
      </c>
      <c r="AE56" s="48" t="s">
        <v>90</v>
      </c>
      <c r="AH56" s="2" t="str">
        <f t="shared" si="77"/>
        <v/>
      </c>
      <c r="AI56" s="2">
        <f t="shared" si="78"/>
        <v>3</v>
      </c>
      <c r="AJ56" s="2" t="str">
        <f t="shared" si="63"/>
        <v/>
      </c>
      <c r="AK56" s="2" t="str">
        <f t="shared" si="42"/>
        <v/>
      </c>
      <c r="AL56" s="2" t="str">
        <f t="shared" si="43"/>
        <v/>
      </c>
      <c r="AM56" s="2" t="str">
        <f t="shared" si="44"/>
        <v/>
      </c>
      <c r="AN56" s="2" t="str">
        <f t="shared" si="45"/>
        <v/>
      </c>
      <c r="AO56" s="2" t="str">
        <f t="shared" si="79"/>
        <v/>
      </c>
      <c r="AP56" s="2" t="str">
        <f t="shared" si="80"/>
        <v/>
      </c>
      <c r="AQ56" s="2" t="str">
        <f t="shared" si="64"/>
        <v/>
      </c>
      <c r="AR56" s="2" t="str">
        <f t="shared" si="48"/>
        <v/>
      </c>
      <c r="AS56" s="2" t="str">
        <f t="shared" si="49"/>
        <v/>
      </c>
      <c r="AT56" s="2" t="str">
        <f t="shared" si="50"/>
        <v/>
      </c>
      <c r="AU56" s="2" t="str">
        <f t="shared" si="51"/>
        <v/>
      </c>
      <c r="AV56" s="2" t="str">
        <f t="shared" si="52"/>
        <v xml:space="preserve"> </v>
      </c>
      <c r="AW56" s="2" t="str">
        <f t="shared" si="14"/>
        <v xml:space="preserve"> </v>
      </c>
      <c r="AX56" s="2" t="str">
        <f t="shared" si="15"/>
        <v xml:space="preserve"> </v>
      </c>
      <c r="AY56" s="2" t="str">
        <f t="shared" si="16"/>
        <v xml:space="preserve"> </v>
      </c>
      <c r="AZ56" s="2"/>
      <c r="BA56" s="2" t="str">
        <f t="shared" si="53"/>
        <v/>
      </c>
      <c r="BB56" s="2" t="str">
        <f t="shared" si="54"/>
        <v/>
      </c>
      <c r="BC56" s="2" t="str">
        <f t="shared" si="55"/>
        <v/>
      </c>
      <c r="BD56" s="2" t="str">
        <f t="shared" si="56"/>
        <v>2</v>
      </c>
      <c r="BH56" s="320" t="str">
        <f t="shared" si="81"/>
        <v>1</v>
      </c>
      <c r="BI56" s="16" t="str">
        <f t="shared" si="82"/>
        <v/>
      </c>
      <c r="BJ56" s="4" t="str">
        <f t="shared" si="95"/>
        <v/>
      </c>
      <c r="BK56" s="7" t="str">
        <f t="shared" si="96"/>
        <v>DR</v>
      </c>
      <c r="BL56" s="7" t="str">
        <f t="shared" si="97"/>
        <v/>
      </c>
      <c r="BM56" s="8" t="str">
        <f t="shared" si="57"/>
        <v/>
      </c>
      <c r="BN56" s="8" t="str">
        <f t="shared" si="98"/>
        <v/>
      </c>
      <c r="BO56" s="8" t="str">
        <f t="shared" si="76"/>
        <v/>
      </c>
      <c r="BP56" s="8" t="str">
        <f t="shared" si="99"/>
        <v/>
      </c>
      <c r="BQ56" s="8" t="str">
        <f t="shared" si="100"/>
        <v/>
      </c>
      <c r="BR56" s="8" t="str">
        <f t="shared" si="101"/>
        <v/>
      </c>
      <c r="BS56" s="8" t="str">
        <f t="shared" si="59"/>
        <v/>
      </c>
      <c r="BT56" s="9" t="str">
        <f t="shared" si="60"/>
        <v/>
      </c>
      <c r="BU56" s="10" t="str">
        <f t="shared" si="102"/>
        <v/>
      </c>
      <c r="BV56" s="7" t="str">
        <f t="shared" si="103"/>
        <v/>
      </c>
      <c r="BW56" s="7" t="str">
        <f t="shared" si="104"/>
        <v/>
      </c>
      <c r="BX56" s="5" t="str">
        <f t="shared" si="105"/>
        <v>1</v>
      </c>
      <c r="BY56" s="3" t="str">
        <f t="shared" si="106"/>
        <v>1</v>
      </c>
      <c r="BZ56" s="5">
        <f t="shared" si="107"/>
        <v>3</v>
      </c>
      <c r="CA56" s="8">
        <f t="shared" si="30"/>
        <v>3</v>
      </c>
      <c r="CB56" s="8" t="str">
        <f t="shared" si="61"/>
        <v/>
      </c>
      <c r="CC56" s="8" t="str">
        <f t="shared" si="108"/>
        <v>1</v>
      </c>
      <c r="CD56" s="8" t="str">
        <f t="shared" si="109"/>
        <v>29</v>
      </c>
      <c r="CE56" s="8" t="str">
        <f t="shared" si="110"/>
        <v>34</v>
      </c>
      <c r="CF56" s="8" t="str">
        <f t="shared" si="62"/>
        <v/>
      </c>
      <c r="CG56" s="8" t="str">
        <f t="shared" si="111"/>
        <v>DR</v>
      </c>
      <c r="CH56" s="8">
        <f t="shared" si="112"/>
        <v>2</v>
      </c>
      <c r="CI56" s="4"/>
      <c r="CJ56" s="4" t="str">
        <f t="shared" si="36"/>
        <v>1</v>
      </c>
      <c r="CK56" s="5" t="str">
        <f t="shared" si="113"/>
        <v>失格報告書</v>
      </c>
      <c r="CL56" s="1" t="str">
        <f t="shared" si="67"/>
        <v/>
      </c>
      <c r="CM56" s="337" t="str">
        <f t="shared" si="68"/>
        <v/>
      </c>
      <c r="CN56" s="337" t="str">
        <f t="shared" si="69"/>
        <v/>
      </c>
      <c r="CO56" s="8" t="str">
        <f t="shared" si="70"/>
        <v/>
      </c>
      <c r="CP56" s="8"/>
      <c r="CQ56" s="8" t="str">
        <f t="shared" si="71"/>
        <v/>
      </c>
      <c r="CR56" s="8" t="str">
        <f t="shared" si="72"/>
        <v/>
      </c>
      <c r="CS56" s="8" t="str">
        <f t="shared" si="73"/>
        <v/>
      </c>
      <c r="CT56" s="8" t="str">
        <f t="shared" si="74"/>
        <v/>
      </c>
      <c r="CU56" s="8"/>
      <c r="CV56" s="8" t="str">
        <f t="shared" si="75"/>
        <v/>
      </c>
    </row>
    <row r="57" spans="1:100" ht="17.25" customHeight="1" x14ac:dyDescent="0.15">
      <c r="A57" s="54">
        <v>49</v>
      </c>
      <c r="B57" s="275"/>
      <c r="C57" s="61"/>
      <c r="D57" s="272"/>
      <c r="E57" s="58"/>
      <c r="F57" s="64"/>
      <c r="G57" s="272"/>
      <c r="H57" s="341"/>
      <c r="I57" s="20" t="str">
        <f t="shared" si="89"/>
        <v/>
      </c>
      <c r="J57" s="18" t="str">
        <f t="shared" si="90"/>
        <v/>
      </c>
      <c r="K57" s="18" t="str">
        <f>IF(BH57="1",COUNTIF(BH$9:BH57,"1"),"")</f>
        <v/>
      </c>
      <c r="L57" s="18" t="str">
        <f t="shared" si="91"/>
        <v/>
      </c>
      <c r="M57" s="18" t="str">
        <f t="shared" si="92"/>
        <v/>
      </c>
      <c r="N57" s="18" t="str">
        <f>IF(BI57="1",COUNTIF(BI$9:BI57,"1"),"")</f>
        <v/>
      </c>
      <c r="O57" s="18" t="str">
        <f t="shared" si="93"/>
        <v/>
      </c>
      <c r="P57" s="21" t="str">
        <f t="shared" si="94"/>
        <v/>
      </c>
      <c r="Q57" s="1"/>
      <c r="R57" s="12">
        <f t="shared" ref="R57:AE57" ca="1" si="116">R9</f>
        <v>1</v>
      </c>
      <c r="S57" s="41">
        <f t="shared" ca="1" si="116"/>
        <v>7</v>
      </c>
      <c r="T57" s="41">
        <f t="shared" ca="1" si="116"/>
        <v>0</v>
      </c>
      <c r="U57" s="41">
        <f t="shared" ca="1" si="116"/>
        <v>1</v>
      </c>
      <c r="V57" s="41">
        <f t="shared" ca="1" si="116"/>
        <v>0</v>
      </c>
      <c r="W57" s="41">
        <f t="shared" ca="1" si="116"/>
        <v>0</v>
      </c>
      <c r="X57" s="15">
        <f t="shared" si="116"/>
        <v>5</v>
      </c>
      <c r="Y57" s="12">
        <f t="shared" ca="1" si="116"/>
        <v>1</v>
      </c>
      <c r="Z57" s="41">
        <f t="shared" ca="1" si="116"/>
        <v>5</v>
      </c>
      <c r="AA57" s="41">
        <f t="shared" ca="1" si="116"/>
        <v>1</v>
      </c>
      <c r="AB57" s="41">
        <f t="shared" ca="1" si="116"/>
        <v>0</v>
      </c>
      <c r="AC57" s="41">
        <f t="shared" ca="1" si="116"/>
        <v>0</v>
      </c>
      <c r="AD57" s="41">
        <f t="shared" ca="1" si="116"/>
        <v>0</v>
      </c>
      <c r="AE57" s="15">
        <f t="shared" si="116"/>
        <v>8</v>
      </c>
      <c r="AH57" s="2" t="str">
        <f t="shared" si="77"/>
        <v/>
      </c>
      <c r="AI57" s="2" t="str">
        <f t="shared" si="78"/>
        <v/>
      </c>
      <c r="AJ57" s="2" t="str">
        <f t="shared" si="63"/>
        <v/>
      </c>
      <c r="AK57" s="2" t="str">
        <f t="shared" si="42"/>
        <v/>
      </c>
      <c r="AL57" s="2" t="str">
        <f t="shared" si="43"/>
        <v/>
      </c>
      <c r="AM57" s="2" t="str">
        <f t="shared" si="44"/>
        <v/>
      </c>
      <c r="AN57" s="2" t="str">
        <f t="shared" si="45"/>
        <v/>
      </c>
      <c r="AO57" s="2" t="str">
        <f t="shared" si="79"/>
        <v/>
      </c>
      <c r="AP57" s="2" t="str">
        <f t="shared" si="80"/>
        <v/>
      </c>
      <c r="AQ57" s="2" t="str">
        <f t="shared" si="64"/>
        <v/>
      </c>
      <c r="AR57" s="2" t="str">
        <f t="shared" si="48"/>
        <v/>
      </c>
      <c r="AS57" s="2" t="str">
        <f t="shared" si="49"/>
        <v/>
      </c>
      <c r="AT57" s="2" t="str">
        <f t="shared" si="50"/>
        <v/>
      </c>
      <c r="AU57" s="2" t="str">
        <f t="shared" si="51"/>
        <v/>
      </c>
      <c r="AV57" s="2" t="str">
        <f t="shared" si="52"/>
        <v xml:space="preserve"> </v>
      </c>
      <c r="AW57" s="2" t="str">
        <f t="shared" ref="AW57:AW62" si="117">UPPER(IF(BN57="S",BM57,IF(CB57="S",CA57," ")))</f>
        <v xml:space="preserve"> </v>
      </c>
      <c r="AX57" s="2" t="str">
        <f t="shared" ref="AX57:AX62" si="118">UPPER(IF(BN57="D",BM57,IF(CB57="D",CA57," ")))</f>
        <v xml:space="preserve"> </v>
      </c>
      <c r="AY57" s="2" t="str">
        <f t="shared" ref="AY57:AY62" si="119">UPPER(IF(BN57="DR",BM57,IF(CB57="DR",CA57," ")))</f>
        <v xml:space="preserve"> </v>
      </c>
      <c r="AZ57" s="2"/>
      <c r="BA57" s="2" t="str">
        <f t="shared" si="53"/>
        <v/>
      </c>
      <c r="BB57" s="2" t="str">
        <f t="shared" si="54"/>
        <v/>
      </c>
      <c r="BC57" s="2" t="str">
        <f t="shared" si="55"/>
        <v/>
      </c>
      <c r="BD57" s="2" t="str">
        <f t="shared" si="56"/>
        <v/>
      </c>
      <c r="BH57" s="320" t="str">
        <f t="shared" si="81"/>
        <v/>
      </c>
      <c r="BI57" s="16" t="str">
        <f t="shared" si="82"/>
        <v/>
      </c>
      <c r="BJ57" s="4" t="str">
        <f t="shared" si="95"/>
        <v/>
      </c>
      <c r="BK57" s="7" t="str">
        <f t="shared" si="96"/>
        <v/>
      </c>
      <c r="BL57" s="7" t="str">
        <f t="shared" si="97"/>
        <v/>
      </c>
      <c r="BM57" s="8" t="str">
        <f t="shared" si="57"/>
        <v/>
      </c>
      <c r="BN57" s="8" t="str">
        <f t="shared" si="98"/>
        <v/>
      </c>
      <c r="BO57" s="8" t="str">
        <f t="shared" si="76"/>
        <v/>
      </c>
      <c r="BP57" s="8" t="str">
        <f t="shared" si="99"/>
        <v/>
      </c>
      <c r="BQ57" s="8" t="str">
        <f t="shared" si="100"/>
        <v/>
      </c>
      <c r="BR57" s="8" t="str">
        <f t="shared" si="101"/>
        <v/>
      </c>
      <c r="BS57" s="8" t="str">
        <f t="shared" si="59"/>
        <v/>
      </c>
      <c r="BT57" s="9" t="str">
        <f t="shared" si="60"/>
        <v/>
      </c>
      <c r="BU57" s="10" t="str">
        <f t="shared" si="102"/>
        <v/>
      </c>
      <c r="BV57" s="7" t="str">
        <f t="shared" si="103"/>
        <v/>
      </c>
      <c r="BW57" s="7" t="str">
        <f t="shared" si="104"/>
        <v/>
      </c>
      <c r="BX57" s="5" t="str">
        <f t="shared" si="105"/>
        <v/>
      </c>
      <c r="BY57" s="3" t="str">
        <f t="shared" si="106"/>
        <v/>
      </c>
      <c r="BZ57" s="5" t="str">
        <f t="shared" si="107"/>
        <v/>
      </c>
      <c r="CA57" s="8" t="str">
        <f t="shared" si="30"/>
        <v/>
      </c>
      <c r="CB57" s="8" t="str">
        <f t="shared" si="61"/>
        <v/>
      </c>
      <c r="CC57" s="8" t="str">
        <f t="shared" si="108"/>
        <v/>
      </c>
      <c r="CD57" s="8" t="str">
        <f t="shared" si="109"/>
        <v/>
      </c>
      <c r="CE57" s="8" t="str">
        <f t="shared" si="110"/>
        <v/>
      </c>
      <c r="CF57" s="8" t="str">
        <f t="shared" si="62"/>
        <v/>
      </c>
      <c r="CG57" s="8" t="str">
        <f t="shared" si="111"/>
        <v/>
      </c>
      <c r="CH57" s="8" t="str">
        <f t="shared" si="112"/>
        <v/>
      </c>
      <c r="CI57" s="4"/>
      <c r="CJ57" s="4" t="str">
        <f t="shared" si="36"/>
        <v/>
      </c>
      <c r="CK57" s="5" t="str">
        <f t="shared" si="113"/>
        <v/>
      </c>
      <c r="CL57" s="1" t="str">
        <f t="shared" si="67"/>
        <v/>
      </c>
      <c r="CM57" s="337" t="str">
        <f t="shared" si="68"/>
        <v/>
      </c>
      <c r="CN57" s="337" t="str">
        <f t="shared" si="69"/>
        <v/>
      </c>
      <c r="CO57" s="8" t="str">
        <f t="shared" si="70"/>
        <v/>
      </c>
      <c r="CP57" s="8"/>
      <c r="CQ57" s="8" t="str">
        <f t="shared" si="71"/>
        <v/>
      </c>
      <c r="CR57" s="8" t="str">
        <f t="shared" si="72"/>
        <v/>
      </c>
      <c r="CS57" s="8" t="str">
        <f t="shared" si="73"/>
        <v/>
      </c>
      <c r="CT57" s="8" t="str">
        <f t="shared" si="74"/>
        <v/>
      </c>
      <c r="CU57" s="8"/>
      <c r="CV57" s="8" t="str">
        <f t="shared" si="75"/>
        <v/>
      </c>
    </row>
    <row r="58" spans="1:100" ht="17.25" customHeight="1" x14ac:dyDescent="0.15">
      <c r="A58" s="54">
        <v>50</v>
      </c>
      <c r="B58" s="275" t="s">
        <v>105</v>
      </c>
      <c r="C58" s="61"/>
      <c r="D58" s="272"/>
      <c r="E58" s="58" t="s">
        <v>191</v>
      </c>
      <c r="F58" s="64"/>
      <c r="G58" s="272"/>
      <c r="H58" s="341"/>
      <c r="I58" s="20" t="str">
        <f t="shared" si="89"/>
        <v/>
      </c>
      <c r="J58" s="18" t="str">
        <f t="shared" si="90"/>
        <v/>
      </c>
      <c r="K58" s="18" t="str">
        <f>IF(BH58="1",COUNTIF(BH$9:BH58,"1"),"")</f>
        <v/>
      </c>
      <c r="L58" s="18" t="str">
        <f t="shared" si="91"/>
        <v>延１</v>
      </c>
      <c r="M58" s="18" t="str">
        <f t="shared" si="92"/>
        <v>前半</v>
      </c>
      <c r="N58" s="18" t="str">
        <f>IF(BI58="1",COUNTIF(BI$9:BI58,"1"),"")</f>
        <v/>
      </c>
      <c r="O58" s="18" t="str">
        <f t="shared" si="93"/>
        <v/>
      </c>
      <c r="P58" s="21" t="str">
        <f t="shared" si="94"/>
        <v/>
      </c>
      <c r="Q58" s="1"/>
      <c r="R58" s="12">
        <f t="shared" ref="R58:AE58" ca="1" si="120">R10</f>
        <v>2</v>
      </c>
      <c r="S58" s="41">
        <f t="shared" ca="1" si="120"/>
        <v>3</v>
      </c>
      <c r="T58" s="41">
        <f t="shared" ca="1" si="120"/>
        <v>0</v>
      </c>
      <c r="U58" s="41">
        <f t="shared" ca="1" si="120"/>
        <v>0</v>
      </c>
      <c r="V58" s="41">
        <f t="shared" ca="1" si="120"/>
        <v>0</v>
      </c>
      <c r="W58" s="41">
        <f t="shared" ca="1" si="120"/>
        <v>0</v>
      </c>
      <c r="X58" s="15" t="str">
        <f t="shared" si="120"/>
        <v>×</v>
      </c>
      <c r="Y58" s="12">
        <f t="shared" ca="1" si="120"/>
        <v>2</v>
      </c>
      <c r="Z58" s="41">
        <f t="shared" ca="1" si="120"/>
        <v>4</v>
      </c>
      <c r="AA58" s="41">
        <f t="shared" ca="1" si="120"/>
        <v>0</v>
      </c>
      <c r="AB58" s="41">
        <f t="shared" ca="1" si="120"/>
        <v>0</v>
      </c>
      <c r="AC58" s="41">
        <f t="shared" ca="1" si="120"/>
        <v>0</v>
      </c>
      <c r="AD58" s="41">
        <f t="shared" ca="1" si="120"/>
        <v>1</v>
      </c>
      <c r="AE58" s="15" t="str">
        <f t="shared" si="120"/>
        <v>×</v>
      </c>
      <c r="AH58" s="2" t="str">
        <f t="shared" si="77"/>
        <v/>
      </c>
      <c r="AI58" s="2" t="str">
        <f t="shared" si="78"/>
        <v/>
      </c>
      <c r="AJ58" s="2" t="str">
        <f t="shared" si="63"/>
        <v/>
      </c>
      <c r="AK58" s="2" t="str">
        <f t="shared" si="42"/>
        <v/>
      </c>
      <c r="AL58" s="2" t="str">
        <f t="shared" si="43"/>
        <v/>
      </c>
      <c r="AM58" s="2" t="str">
        <f t="shared" si="44"/>
        <v/>
      </c>
      <c r="AN58" s="2" t="str">
        <f t="shared" si="45"/>
        <v/>
      </c>
      <c r="AO58" s="2" t="str">
        <f t="shared" si="79"/>
        <v/>
      </c>
      <c r="AP58" s="2" t="str">
        <f t="shared" si="80"/>
        <v/>
      </c>
      <c r="AQ58" s="2" t="str">
        <f t="shared" si="64"/>
        <v/>
      </c>
      <c r="AR58" s="2" t="str">
        <f t="shared" si="48"/>
        <v/>
      </c>
      <c r="AS58" s="2" t="str">
        <f t="shared" si="49"/>
        <v/>
      </c>
      <c r="AT58" s="2" t="str">
        <f t="shared" si="50"/>
        <v/>
      </c>
      <c r="AU58" s="2" t="str">
        <f t="shared" si="51"/>
        <v/>
      </c>
      <c r="AV58" s="2" t="str">
        <f t="shared" si="52"/>
        <v xml:space="preserve"> </v>
      </c>
      <c r="AW58" s="2" t="str">
        <f t="shared" si="117"/>
        <v xml:space="preserve"> </v>
      </c>
      <c r="AX58" s="2" t="str">
        <f t="shared" si="118"/>
        <v xml:space="preserve"> </v>
      </c>
      <c r="AY58" s="2" t="str">
        <f t="shared" si="119"/>
        <v xml:space="preserve"> </v>
      </c>
      <c r="AZ58" s="2"/>
      <c r="BA58" s="2" t="str">
        <f t="shared" si="53"/>
        <v/>
      </c>
      <c r="BB58" s="2" t="str">
        <f t="shared" si="54"/>
        <v/>
      </c>
      <c r="BC58" s="2" t="str">
        <f t="shared" si="55"/>
        <v/>
      </c>
      <c r="BD58" s="2" t="str">
        <f t="shared" si="56"/>
        <v/>
      </c>
      <c r="BH58" s="320" t="str">
        <f t="shared" si="81"/>
        <v/>
      </c>
      <c r="BI58" s="16" t="str">
        <f t="shared" si="82"/>
        <v/>
      </c>
      <c r="BJ58" s="4" t="str">
        <f t="shared" si="95"/>
        <v/>
      </c>
      <c r="BK58" s="7" t="str">
        <f t="shared" si="96"/>
        <v/>
      </c>
      <c r="BL58" s="7" t="str">
        <f t="shared" si="97"/>
        <v/>
      </c>
      <c r="BM58" s="8" t="str">
        <f t="shared" si="57"/>
        <v/>
      </c>
      <c r="BN58" s="8" t="str">
        <f t="shared" si="98"/>
        <v/>
      </c>
      <c r="BO58" s="8" t="str">
        <f t="shared" si="76"/>
        <v/>
      </c>
      <c r="BP58" s="8" t="str">
        <f t="shared" si="99"/>
        <v>延１</v>
      </c>
      <c r="BQ58" s="8" t="str">
        <f t="shared" si="100"/>
        <v>前半</v>
      </c>
      <c r="BR58" s="8" t="str">
        <f t="shared" si="101"/>
        <v/>
      </c>
      <c r="BS58" s="8" t="str">
        <f t="shared" si="59"/>
        <v/>
      </c>
      <c r="BT58" s="9" t="str">
        <f t="shared" si="60"/>
        <v/>
      </c>
      <c r="BU58" s="10" t="str">
        <f t="shared" si="102"/>
        <v/>
      </c>
      <c r="BV58" s="7" t="str">
        <f t="shared" si="103"/>
        <v/>
      </c>
      <c r="BW58" s="7" t="str">
        <f t="shared" si="104"/>
        <v/>
      </c>
      <c r="BX58" s="5" t="str">
        <f t="shared" si="105"/>
        <v/>
      </c>
      <c r="BY58" s="3" t="str">
        <f t="shared" si="106"/>
        <v/>
      </c>
      <c r="BZ58" s="5" t="str">
        <f t="shared" si="107"/>
        <v/>
      </c>
      <c r="CA58" s="8" t="str">
        <f t="shared" si="30"/>
        <v/>
      </c>
      <c r="CB58" s="8" t="str">
        <f t="shared" si="61"/>
        <v/>
      </c>
      <c r="CC58" s="8" t="str">
        <f t="shared" si="108"/>
        <v/>
      </c>
      <c r="CD58" s="8" t="str">
        <f t="shared" si="109"/>
        <v/>
      </c>
      <c r="CE58" s="8" t="str">
        <f t="shared" si="110"/>
        <v/>
      </c>
      <c r="CF58" s="8" t="str">
        <f t="shared" si="62"/>
        <v/>
      </c>
      <c r="CG58" s="8" t="str">
        <f t="shared" si="111"/>
        <v/>
      </c>
      <c r="CH58" s="8" t="str">
        <f t="shared" si="112"/>
        <v/>
      </c>
      <c r="CI58" s="4"/>
      <c r="CJ58" s="4" t="str">
        <f t="shared" si="36"/>
        <v/>
      </c>
      <c r="CK58" s="5" t="str">
        <f t="shared" si="113"/>
        <v/>
      </c>
      <c r="CL58" s="1" t="str">
        <f t="shared" si="67"/>
        <v/>
      </c>
      <c r="CM58" s="337" t="str">
        <f t="shared" si="68"/>
        <v/>
      </c>
      <c r="CN58" s="337" t="str">
        <f t="shared" si="69"/>
        <v/>
      </c>
      <c r="CO58" s="8" t="str">
        <f t="shared" si="70"/>
        <v/>
      </c>
      <c r="CP58" s="8"/>
      <c r="CQ58" s="8" t="str">
        <f t="shared" si="71"/>
        <v/>
      </c>
      <c r="CR58" s="8" t="str">
        <f t="shared" si="72"/>
        <v/>
      </c>
      <c r="CS58" s="8" t="str">
        <f t="shared" si="73"/>
        <v/>
      </c>
      <c r="CT58" s="8" t="str">
        <f t="shared" si="74"/>
        <v/>
      </c>
      <c r="CU58" s="8"/>
      <c r="CV58" s="8" t="str">
        <f t="shared" si="75"/>
        <v/>
      </c>
    </row>
    <row r="59" spans="1:100" ht="17.25" customHeight="1" x14ac:dyDescent="0.15">
      <c r="A59" s="54">
        <v>51</v>
      </c>
      <c r="B59" s="275" t="str">
        <f>+C1</f>
        <v>岩国商業</v>
      </c>
      <c r="C59" s="61">
        <v>2</v>
      </c>
      <c r="D59" s="272" t="s">
        <v>156</v>
      </c>
      <c r="E59" s="58" t="s">
        <v>192</v>
      </c>
      <c r="F59" s="64"/>
      <c r="G59" s="272"/>
      <c r="H59" s="341"/>
      <c r="I59" s="20" t="str">
        <f t="shared" si="89"/>
        <v>2</v>
      </c>
      <c r="J59" s="18" t="str">
        <f t="shared" si="90"/>
        <v>○</v>
      </c>
      <c r="K59" s="18">
        <f>IF(BH59="1",COUNTIF(BH$9:BH59,"1"),"")</f>
        <v>20</v>
      </c>
      <c r="L59" s="18" t="str">
        <f t="shared" si="91"/>
        <v>01</v>
      </c>
      <c r="M59" s="18" t="str">
        <f t="shared" si="92"/>
        <v>34</v>
      </c>
      <c r="N59" s="18" t="str">
        <f>IF(BI59="1",COUNTIF(BI$9:BI59,"1"),"")</f>
        <v/>
      </c>
      <c r="O59" s="18" t="str">
        <f t="shared" si="93"/>
        <v/>
      </c>
      <c r="P59" s="21" t="str">
        <f t="shared" si="94"/>
        <v/>
      </c>
      <c r="Q59" s="1"/>
      <c r="R59" s="12">
        <f t="shared" ref="R59:AE59" ca="1" si="121">R11</f>
        <v>3</v>
      </c>
      <c r="S59" s="41">
        <f t="shared" ca="1" si="121"/>
        <v>5</v>
      </c>
      <c r="T59" s="41">
        <f t="shared" ca="1" si="121"/>
        <v>0</v>
      </c>
      <c r="U59" s="41">
        <f t="shared" ca="1" si="121"/>
        <v>0</v>
      </c>
      <c r="V59" s="41">
        <f t="shared" ca="1" si="121"/>
        <v>1</v>
      </c>
      <c r="W59" s="41">
        <f t="shared" ca="1" si="121"/>
        <v>0</v>
      </c>
      <c r="X59" s="15">
        <f t="shared" si="121"/>
        <v>3</v>
      </c>
      <c r="Y59" s="12">
        <f t="shared" ca="1" si="121"/>
        <v>3</v>
      </c>
      <c r="Z59" s="41">
        <f t="shared" ca="1" si="121"/>
        <v>1</v>
      </c>
      <c r="AA59" s="41">
        <f t="shared" ca="1" si="121"/>
        <v>0</v>
      </c>
      <c r="AB59" s="41">
        <f t="shared" ca="1" si="121"/>
        <v>2</v>
      </c>
      <c r="AC59" s="41">
        <f t="shared" ca="1" si="121"/>
        <v>0</v>
      </c>
      <c r="AD59" s="41">
        <f t="shared" ca="1" si="121"/>
        <v>0</v>
      </c>
      <c r="AE59" s="52">
        <f t="shared" si="121"/>
        <v>6</v>
      </c>
      <c r="AH59" s="2">
        <f t="shared" si="77"/>
        <v>2</v>
      </c>
      <c r="AI59" s="2" t="str">
        <f t="shared" si="78"/>
        <v/>
      </c>
      <c r="AJ59" s="2" t="str">
        <f t="shared" si="63"/>
        <v/>
      </c>
      <c r="AK59" s="2" t="str">
        <f t="shared" si="42"/>
        <v>○</v>
      </c>
      <c r="AL59" s="2" t="str">
        <f t="shared" si="43"/>
        <v/>
      </c>
      <c r="AM59" s="2" t="str">
        <f t="shared" si="44"/>
        <v/>
      </c>
      <c r="AN59" s="2" t="str">
        <f t="shared" si="45"/>
        <v/>
      </c>
      <c r="AO59" s="2" t="str">
        <f t="shared" si="79"/>
        <v/>
      </c>
      <c r="AP59" s="2" t="str">
        <f t="shared" si="80"/>
        <v/>
      </c>
      <c r="AQ59" s="2" t="str">
        <f t="shared" si="64"/>
        <v/>
      </c>
      <c r="AR59" s="2" t="str">
        <f t="shared" si="48"/>
        <v/>
      </c>
      <c r="AS59" s="2" t="str">
        <f t="shared" si="49"/>
        <v/>
      </c>
      <c r="AT59" s="2" t="str">
        <f t="shared" si="50"/>
        <v/>
      </c>
      <c r="AU59" s="2" t="str">
        <f t="shared" si="51"/>
        <v/>
      </c>
      <c r="AV59" s="2" t="str">
        <f t="shared" si="52"/>
        <v xml:space="preserve"> </v>
      </c>
      <c r="AW59" s="2" t="str">
        <f t="shared" si="117"/>
        <v xml:space="preserve"> </v>
      </c>
      <c r="AX59" s="2" t="str">
        <f t="shared" si="118"/>
        <v xml:space="preserve"> </v>
      </c>
      <c r="AY59" s="2" t="str">
        <f t="shared" si="119"/>
        <v xml:space="preserve"> </v>
      </c>
      <c r="AZ59" s="2"/>
      <c r="BA59" s="2" t="str">
        <f t="shared" si="53"/>
        <v/>
      </c>
      <c r="BB59" s="2" t="str">
        <f t="shared" si="54"/>
        <v/>
      </c>
      <c r="BC59" s="2" t="str">
        <f t="shared" si="55"/>
        <v/>
      </c>
      <c r="BD59" s="2" t="str">
        <f t="shared" si="56"/>
        <v/>
      </c>
      <c r="BE59" s="2"/>
      <c r="BH59" s="320" t="str">
        <f t="shared" si="81"/>
        <v>1</v>
      </c>
      <c r="BI59" s="16" t="str">
        <f t="shared" si="82"/>
        <v/>
      </c>
      <c r="BJ59" s="4">
        <f t="shared" si="95"/>
        <v>2</v>
      </c>
      <c r="BK59" s="7" t="str">
        <f t="shared" si="96"/>
        <v>○</v>
      </c>
      <c r="BL59" s="7" t="str">
        <f t="shared" si="97"/>
        <v>7m得点</v>
      </c>
      <c r="BM59" s="8">
        <f t="shared" si="57"/>
        <v>2</v>
      </c>
      <c r="BN59" s="8" t="str">
        <f t="shared" si="98"/>
        <v>○</v>
      </c>
      <c r="BO59" s="8" t="str">
        <f t="shared" si="76"/>
        <v>1</v>
      </c>
      <c r="BP59" s="8" t="str">
        <f t="shared" si="99"/>
        <v>01</v>
      </c>
      <c r="BQ59" s="8" t="str">
        <f t="shared" si="100"/>
        <v>34</v>
      </c>
      <c r="BR59" s="8" t="str">
        <f t="shared" si="101"/>
        <v/>
      </c>
      <c r="BS59" s="8" t="str">
        <f t="shared" si="59"/>
        <v/>
      </c>
      <c r="BT59" s="9" t="str">
        <f t="shared" si="60"/>
        <v/>
      </c>
      <c r="BU59" s="10">
        <f t="shared" si="102"/>
        <v>0</v>
      </c>
      <c r="BV59" s="7" t="str">
        <f t="shared" si="103"/>
        <v/>
      </c>
      <c r="BW59" s="7" t="str">
        <f t="shared" si="104"/>
        <v/>
      </c>
      <c r="BX59" s="5" t="str">
        <f t="shared" si="105"/>
        <v/>
      </c>
      <c r="BY59" s="3" t="str">
        <f t="shared" si="106"/>
        <v/>
      </c>
      <c r="BZ59" s="5" t="str">
        <f t="shared" si="107"/>
        <v/>
      </c>
      <c r="CA59" s="8" t="str">
        <f t="shared" si="30"/>
        <v/>
      </c>
      <c r="CB59" s="8" t="str">
        <f t="shared" si="61"/>
        <v/>
      </c>
      <c r="CC59" s="8" t="str">
        <f t="shared" si="108"/>
        <v/>
      </c>
      <c r="CD59" s="8" t="str">
        <f t="shared" si="109"/>
        <v/>
      </c>
      <c r="CE59" s="8" t="str">
        <f t="shared" si="110"/>
        <v/>
      </c>
      <c r="CF59" s="8" t="str">
        <f t="shared" si="62"/>
        <v/>
      </c>
      <c r="CG59" s="8" t="str">
        <f t="shared" si="111"/>
        <v/>
      </c>
      <c r="CH59" s="8" t="str">
        <f t="shared" si="112"/>
        <v/>
      </c>
      <c r="CI59" s="4"/>
      <c r="CJ59" s="4" t="str">
        <f t="shared" si="36"/>
        <v/>
      </c>
      <c r="CK59" s="5" t="str">
        <f t="shared" si="113"/>
        <v/>
      </c>
      <c r="CL59" s="1" t="str">
        <f t="shared" si="67"/>
        <v/>
      </c>
      <c r="CM59" s="337" t="str">
        <f t="shared" si="68"/>
        <v/>
      </c>
      <c r="CN59" s="337" t="str">
        <f t="shared" si="69"/>
        <v/>
      </c>
      <c r="CO59" s="8" t="str">
        <f t="shared" si="70"/>
        <v/>
      </c>
      <c r="CP59" s="8"/>
      <c r="CQ59" s="8" t="str">
        <f t="shared" si="71"/>
        <v/>
      </c>
      <c r="CR59" s="8" t="str">
        <f t="shared" si="72"/>
        <v/>
      </c>
      <c r="CS59" s="8" t="str">
        <f t="shared" si="73"/>
        <v/>
      </c>
      <c r="CT59" s="8" t="str">
        <f t="shared" si="74"/>
        <v/>
      </c>
      <c r="CU59" s="8"/>
      <c r="CV59" s="8" t="str">
        <f t="shared" si="75"/>
        <v/>
      </c>
    </row>
    <row r="60" spans="1:100" ht="17.25" customHeight="1" x14ac:dyDescent="0.15">
      <c r="A60" s="54">
        <v>52</v>
      </c>
      <c r="B60" s="275" t="str">
        <f>+K1</f>
        <v>下関中央工業</v>
      </c>
      <c r="C60" s="61">
        <v>5</v>
      </c>
      <c r="D60" s="272" t="s">
        <v>162</v>
      </c>
      <c r="E60" s="58" t="s">
        <v>193</v>
      </c>
      <c r="F60" s="64">
        <v>2</v>
      </c>
      <c r="G60" s="272" t="s">
        <v>141</v>
      </c>
      <c r="H60" s="341"/>
      <c r="I60" s="20" t="str">
        <f t="shared" si="89"/>
        <v>2</v>
      </c>
      <c r="J60" s="18" t="str">
        <f t="shared" si="90"/>
        <v/>
      </c>
      <c r="K60" s="18">
        <f>IF(BH60="1",COUNTIF(BH$9:BH60,"1"),"")</f>
        <v>21</v>
      </c>
      <c r="L60" s="18" t="str">
        <f t="shared" si="91"/>
        <v>01</v>
      </c>
      <c r="M60" s="18" t="str">
        <f t="shared" si="92"/>
        <v>55</v>
      </c>
      <c r="N60" s="18" t="str">
        <f>IF(BI60="1",COUNTIF(BI$9:BI60,"1"),"")</f>
        <v/>
      </c>
      <c r="O60" s="18" t="str">
        <f t="shared" si="93"/>
        <v>S</v>
      </c>
      <c r="P60" s="21" t="str">
        <f t="shared" si="94"/>
        <v>5</v>
      </c>
      <c r="Q60" s="1"/>
      <c r="R60" s="12">
        <f t="shared" ref="R60:AE60" ca="1" si="122">R12</f>
        <v>4</v>
      </c>
      <c r="S60" s="41">
        <f t="shared" ca="1" si="122"/>
        <v>2</v>
      </c>
      <c r="T60" s="41">
        <f t="shared" ca="1" si="122"/>
        <v>0</v>
      </c>
      <c r="U60" s="41">
        <f t="shared" ca="1" si="122"/>
        <v>0</v>
      </c>
      <c r="V60" s="41">
        <f t="shared" ca="1" si="122"/>
        <v>0</v>
      </c>
      <c r="W60" s="41">
        <f t="shared" ca="1" si="122"/>
        <v>0</v>
      </c>
      <c r="X60" s="15">
        <f t="shared" si="122"/>
        <v>8</v>
      </c>
      <c r="Y60" s="12">
        <f t="shared" ca="1" si="122"/>
        <v>4</v>
      </c>
      <c r="Z60" s="41">
        <f t="shared" ca="1" si="122"/>
        <v>0</v>
      </c>
      <c r="AA60" s="41">
        <f t="shared" ca="1" si="122"/>
        <v>0</v>
      </c>
      <c r="AB60" s="41">
        <f t="shared" ca="1" si="122"/>
        <v>0</v>
      </c>
      <c r="AC60" s="41">
        <f t="shared" ca="1" si="122"/>
        <v>0</v>
      </c>
      <c r="AD60" s="41">
        <f t="shared" ca="1" si="122"/>
        <v>0</v>
      </c>
      <c r="AE60" s="15">
        <f t="shared" si="122"/>
        <v>14</v>
      </c>
      <c r="AH60" s="2" t="str">
        <f t="shared" si="77"/>
        <v/>
      </c>
      <c r="AI60" s="2">
        <f t="shared" si="78"/>
        <v>2</v>
      </c>
      <c r="AJ60" s="2" t="str">
        <f t="shared" si="63"/>
        <v/>
      </c>
      <c r="AK60" s="2" t="str">
        <f t="shared" si="42"/>
        <v/>
      </c>
      <c r="AL60" s="2" t="str">
        <f t="shared" si="43"/>
        <v/>
      </c>
      <c r="AM60" s="2" t="str">
        <f t="shared" si="44"/>
        <v/>
      </c>
      <c r="AN60" s="2" t="str">
        <f t="shared" si="45"/>
        <v/>
      </c>
      <c r="AO60" s="2" t="str">
        <f t="shared" si="79"/>
        <v/>
      </c>
      <c r="AP60" s="2" t="str">
        <f t="shared" si="80"/>
        <v/>
      </c>
      <c r="AQ60" s="2" t="str">
        <f t="shared" si="64"/>
        <v/>
      </c>
      <c r="AR60" s="2" t="str">
        <f t="shared" si="48"/>
        <v/>
      </c>
      <c r="AS60" s="2" t="str">
        <f t="shared" si="49"/>
        <v/>
      </c>
      <c r="AT60" s="2" t="str">
        <f t="shared" si="50"/>
        <v/>
      </c>
      <c r="AU60" s="2" t="str">
        <f t="shared" si="51"/>
        <v/>
      </c>
      <c r="AV60" s="2" t="str">
        <f t="shared" si="52"/>
        <v xml:space="preserve"> </v>
      </c>
      <c r="AW60" s="2" t="str">
        <f t="shared" si="117"/>
        <v xml:space="preserve"> </v>
      </c>
      <c r="AX60" s="2" t="str">
        <f t="shared" si="118"/>
        <v xml:space="preserve"> </v>
      </c>
      <c r="AY60" s="2" t="str">
        <f t="shared" si="119"/>
        <v xml:space="preserve"> </v>
      </c>
      <c r="AZ60" s="2"/>
      <c r="BA60" s="2" t="str">
        <f t="shared" si="53"/>
        <v/>
      </c>
      <c r="BB60" s="2" t="str">
        <f t="shared" si="54"/>
        <v>5</v>
      </c>
      <c r="BC60" s="2" t="str">
        <f t="shared" si="55"/>
        <v/>
      </c>
      <c r="BD60" s="2" t="str">
        <f t="shared" si="56"/>
        <v/>
      </c>
      <c r="BH60" s="320" t="str">
        <f t="shared" si="81"/>
        <v>1</v>
      </c>
      <c r="BI60" s="16" t="str">
        <f t="shared" si="82"/>
        <v/>
      </c>
      <c r="BJ60" s="4" t="str">
        <f t="shared" si="95"/>
        <v/>
      </c>
      <c r="BK60" s="7" t="str">
        <f t="shared" si="96"/>
        <v>S</v>
      </c>
      <c r="BL60" s="7" t="str">
        <f t="shared" si="97"/>
        <v/>
      </c>
      <c r="BM60" s="8" t="str">
        <f t="shared" si="57"/>
        <v/>
      </c>
      <c r="BN60" s="8" t="str">
        <f t="shared" si="98"/>
        <v/>
      </c>
      <c r="BO60" s="8" t="str">
        <f t="shared" si="76"/>
        <v/>
      </c>
      <c r="BP60" s="8" t="str">
        <f t="shared" si="99"/>
        <v/>
      </c>
      <c r="BQ60" s="8" t="str">
        <f t="shared" si="100"/>
        <v/>
      </c>
      <c r="BR60" s="8" t="str">
        <f t="shared" si="101"/>
        <v/>
      </c>
      <c r="BS60" s="8" t="str">
        <f t="shared" si="59"/>
        <v/>
      </c>
      <c r="BT60" s="9" t="str">
        <f t="shared" si="60"/>
        <v/>
      </c>
      <c r="BU60" s="10" t="str">
        <f t="shared" si="102"/>
        <v/>
      </c>
      <c r="BV60" s="7" t="str">
        <f t="shared" si="103"/>
        <v/>
      </c>
      <c r="BW60" s="7" t="str">
        <f t="shared" si="104"/>
        <v/>
      </c>
      <c r="BX60" s="5" t="str">
        <f t="shared" si="105"/>
        <v>1</v>
      </c>
      <c r="BY60" s="3" t="str">
        <f t="shared" si="106"/>
        <v>1</v>
      </c>
      <c r="BZ60" s="5">
        <f t="shared" si="107"/>
        <v>2</v>
      </c>
      <c r="CA60" s="8">
        <f t="shared" si="30"/>
        <v>2</v>
      </c>
      <c r="CB60" s="8" t="str">
        <f t="shared" si="61"/>
        <v/>
      </c>
      <c r="CC60" s="8" t="str">
        <f t="shared" si="108"/>
        <v>1</v>
      </c>
      <c r="CD60" s="8" t="str">
        <f t="shared" si="109"/>
        <v>01</v>
      </c>
      <c r="CE60" s="8" t="str">
        <f t="shared" si="110"/>
        <v>55</v>
      </c>
      <c r="CF60" s="8" t="str">
        <f t="shared" si="62"/>
        <v/>
      </c>
      <c r="CG60" s="8" t="str">
        <f t="shared" si="111"/>
        <v>S</v>
      </c>
      <c r="CH60" s="8">
        <f t="shared" si="112"/>
        <v>5</v>
      </c>
      <c r="CI60" s="4"/>
      <c r="CJ60" s="4" t="str">
        <f t="shared" si="36"/>
        <v>1</v>
      </c>
      <c r="CK60" s="5" t="str">
        <f t="shared" si="113"/>
        <v>退場</v>
      </c>
      <c r="CL60" s="1" t="str">
        <f t="shared" si="67"/>
        <v/>
      </c>
      <c r="CM60" s="337" t="str">
        <f t="shared" si="68"/>
        <v/>
      </c>
      <c r="CN60" s="337" t="str">
        <f t="shared" si="69"/>
        <v/>
      </c>
      <c r="CO60" s="8" t="str">
        <f t="shared" si="70"/>
        <v/>
      </c>
      <c r="CP60" s="8"/>
      <c r="CQ60" s="8" t="str">
        <f t="shared" si="71"/>
        <v/>
      </c>
      <c r="CR60" s="8" t="str">
        <f t="shared" si="72"/>
        <v/>
      </c>
      <c r="CS60" s="8" t="str">
        <f t="shared" si="73"/>
        <v/>
      </c>
      <c r="CT60" s="8" t="str">
        <f t="shared" si="74"/>
        <v/>
      </c>
      <c r="CU60" s="8"/>
      <c r="CV60" s="8" t="str">
        <f t="shared" si="75"/>
        <v/>
      </c>
    </row>
    <row r="61" spans="1:100" ht="17.25" customHeight="1" x14ac:dyDescent="0.15">
      <c r="A61" s="54">
        <v>53</v>
      </c>
      <c r="B61" s="275"/>
      <c r="C61" s="61"/>
      <c r="D61" s="272"/>
      <c r="E61" s="58"/>
      <c r="F61" s="64"/>
      <c r="G61" s="272"/>
      <c r="H61" s="341"/>
      <c r="I61" s="20" t="str">
        <f t="shared" si="89"/>
        <v/>
      </c>
      <c r="J61" s="18" t="str">
        <f t="shared" si="90"/>
        <v/>
      </c>
      <c r="K61" s="18" t="str">
        <f>IF(BH61="1",COUNTIF(BH$9:BH61,"1"),"")</f>
        <v/>
      </c>
      <c r="L61" s="18" t="str">
        <f t="shared" si="91"/>
        <v/>
      </c>
      <c r="M61" s="18" t="str">
        <f t="shared" si="92"/>
        <v/>
      </c>
      <c r="N61" s="18" t="str">
        <f>IF(BI61="1",COUNTIF(BI$9:BI61,"1"),"")</f>
        <v/>
      </c>
      <c r="O61" s="18" t="str">
        <f t="shared" si="93"/>
        <v/>
      </c>
      <c r="P61" s="21" t="str">
        <f t="shared" si="94"/>
        <v/>
      </c>
      <c r="Q61" s="1"/>
      <c r="R61" s="12">
        <f t="shared" ref="R61:AE61" ca="1" si="123">R13</f>
        <v>5</v>
      </c>
      <c r="S61" s="41">
        <f t="shared" ca="1" si="123"/>
        <v>2</v>
      </c>
      <c r="T61" s="41">
        <f t="shared" ca="1" si="123"/>
        <v>0</v>
      </c>
      <c r="U61" s="41">
        <f t="shared" ca="1" si="123"/>
        <v>2</v>
      </c>
      <c r="V61" s="41">
        <f t="shared" ca="1" si="123"/>
        <v>0</v>
      </c>
      <c r="W61" s="41">
        <f t="shared" ca="1" si="123"/>
        <v>0</v>
      </c>
      <c r="X61" s="15">
        <f t="shared" si="123"/>
        <v>0</v>
      </c>
      <c r="Y61" s="12">
        <f t="shared" ca="1" si="123"/>
        <v>5</v>
      </c>
      <c r="Z61" s="41">
        <f t="shared" ca="1" si="123"/>
        <v>5</v>
      </c>
      <c r="AA61" s="41">
        <f t="shared" ca="1" si="123"/>
        <v>0</v>
      </c>
      <c r="AB61" s="41">
        <f t="shared" ca="1" si="123"/>
        <v>1</v>
      </c>
      <c r="AC61" s="41">
        <f t="shared" ca="1" si="123"/>
        <v>0</v>
      </c>
      <c r="AD61" s="41">
        <f t="shared" ca="1" si="123"/>
        <v>0</v>
      </c>
      <c r="AE61" s="53">
        <f t="shared" si="123"/>
        <v>0</v>
      </c>
      <c r="AH61" s="2" t="str">
        <f t="shared" si="77"/>
        <v/>
      </c>
      <c r="AI61" s="2" t="str">
        <f t="shared" si="78"/>
        <v/>
      </c>
      <c r="AJ61" s="2" t="str">
        <f t="shared" si="63"/>
        <v/>
      </c>
      <c r="AK61" s="2" t="str">
        <f t="shared" si="42"/>
        <v/>
      </c>
      <c r="AL61" s="2" t="str">
        <f t="shared" si="43"/>
        <v/>
      </c>
      <c r="AM61" s="2" t="str">
        <f t="shared" si="44"/>
        <v/>
      </c>
      <c r="AN61" s="2" t="str">
        <f t="shared" si="45"/>
        <v/>
      </c>
      <c r="AO61" s="2" t="str">
        <f t="shared" si="79"/>
        <v/>
      </c>
      <c r="AP61" s="2" t="str">
        <f t="shared" si="80"/>
        <v/>
      </c>
      <c r="AQ61" s="2" t="str">
        <f t="shared" si="64"/>
        <v/>
      </c>
      <c r="AR61" s="2" t="str">
        <f t="shared" si="48"/>
        <v/>
      </c>
      <c r="AS61" s="2" t="str">
        <f t="shared" si="49"/>
        <v/>
      </c>
      <c r="AT61" s="2" t="str">
        <f t="shared" si="50"/>
        <v/>
      </c>
      <c r="AU61" s="2" t="str">
        <f t="shared" si="51"/>
        <v/>
      </c>
      <c r="AV61" s="2" t="str">
        <f t="shared" si="52"/>
        <v xml:space="preserve"> </v>
      </c>
      <c r="AW61" s="2" t="str">
        <f t="shared" si="117"/>
        <v xml:space="preserve"> </v>
      </c>
      <c r="AX61" s="2" t="str">
        <f t="shared" si="118"/>
        <v xml:space="preserve"> </v>
      </c>
      <c r="AY61" s="2" t="str">
        <f t="shared" si="119"/>
        <v xml:space="preserve"> </v>
      </c>
      <c r="AZ61" s="2"/>
      <c r="BA61" s="2" t="str">
        <f t="shared" si="53"/>
        <v/>
      </c>
      <c r="BB61" s="2" t="str">
        <f t="shared" si="54"/>
        <v/>
      </c>
      <c r="BC61" s="2" t="str">
        <f t="shared" si="55"/>
        <v/>
      </c>
      <c r="BD61" s="2" t="str">
        <f t="shared" si="56"/>
        <v/>
      </c>
      <c r="BH61" s="320" t="str">
        <f t="shared" si="81"/>
        <v/>
      </c>
      <c r="BI61" s="16" t="str">
        <f t="shared" si="82"/>
        <v/>
      </c>
      <c r="BJ61" s="4" t="str">
        <f t="shared" si="95"/>
        <v/>
      </c>
      <c r="BK61" s="7" t="str">
        <f t="shared" si="96"/>
        <v/>
      </c>
      <c r="BL61" s="7" t="str">
        <f t="shared" si="97"/>
        <v/>
      </c>
      <c r="BM61" s="8" t="str">
        <f t="shared" si="57"/>
        <v/>
      </c>
      <c r="BN61" s="8" t="str">
        <f t="shared" si="98"/>
        <v/>
      </c>
      <c r="BO61" s="8" t="str">
        <f t="shared" si="76"/>
        <v/>
      </c>
      <c r="BP61" s="8" t="str">
        <f t="shared" si="99"/>
        <v/>
      </c>
      <c r="BQ61" s="8" t="str">
        <f t="shared" si="100"/>
        <v/>
      </c>
      <c r="BR61" s="8" t="str">
        <f t="shared" si="101"/>
        <v/>
      </c>
      <c r="BS61" s="8" t="str">
        <f t="shared" si="59"/>
        <v/>
      </c>
      <c r="BT61" s="9" t="str">
        <f t="shared" si="60"/>
        <v/>
      </c>
      <c r="BU61" s="10" t="str">
        <f t="shared" si="102"/>
        <v/>
      </c>
      <c r="BV61" s="7" t="str">
        <f t="shared" si="103"/>
        <v/>
      </c>
      <c r="BW61" s="7" t="str">
        <f t="shared" si="104"/>
        <v/>
      </c>
      <c r="BX61" s="5" t="str">
        <f t="shared" si="105"/>
        <v/>
      </c>
      <c r="BY61" s="3" t="str">
        <f t="shared" si="106"/>
        <v/>
      </c>
      <c r="BZ61" s="5" t="str">
        <f t="shared" si="107"/>
        <v/>
      </c>
      <c r="CA61" s="8" t="str">
        <f t="shared" si="30"/>
        <v/>
      </c>
      <c r="CB61" s="8" t="str">
        <f t="shared" si="61"/>
        <v/>
      </c>
      <c r="CC61" s="8" t="str">
        <f t="shared" si="108"/>
        <v/>
      </c>
      <c r="CD61" s="8" t="str">
        <f t="shared" si="109"/>
        <v/>
      </c>
      <c r="CE61" s="8" t="str">
        <f t="shared" si="110"/>
        <v/>
      </c>
      <c r="CF61" s="8" t="str">
        <f t="shared" si="62"/>
        <v/>
      </c>
      <c r="CG61" s="8" t="str">
        <f t="shared" si="111"/>
        <v/>
      </c>
      <c r="CH61" s="8" t="str">
        <f t="shared" si="112"/>
        <v/>
      </c>
      <c r="CI61" s="4"/>
      <c r="CJ61" s="4" t="str">
        <f t="shared" si="36"/>
        <v/>
      </c>
      <c r="CK61" s="5" t="str">
        <f t="shared" si="113"/>
        <v/>
      </c>
      <c r="CL61" s="1" t="str">
        <f t="shared" si="67"/>
        <v/>
      </c>
      <c r="CM61" s="337" t="str">
        <f t="shared" si="68"/>
        <v/>
      </c>
      <c r="CN61" s="337" t="str">
        <f t="shared" si="69"/>
        <v/>
      </c>
      <c r="CO61" s="8" t="str">
        <f t="shared" si="70"/>
        <v/>
      </c>
      <c r="CP61" s="8"/>
      <c r="CQ61" s="8" t="str">
        <f t="shared" si="71"/>
        <v/>
      </c>
      <c r="CR61" s="8" t="str">
        <f t="shared" si="72"/>
        <v/>
      </c>
      <c r="CS61" s="8" t="str">
        <f t="shared" si="73"/>
        <v/>
      </c>
      <c r="CT61" s="8" t="str">
        <f t="shared" si="74"/>
        <v/>
      </c>
      <c r="CU61" s="8"/>
      <c r="CV61" s="8" t="str">
        <f t="shared" si="75"/>
        <v/>
      </c>
    </row>
    <row r="62" spans="1:100" ht="17.25" customHeight="1" x14ac:dyDescent="0.15">
      <c r="A62" s="54">
        <v>54</v>
      </c>
      <c r="B62" s="275" t="s">
        <v>105</v>
      </c>
      <c r="C62" s="61"/>
      <c r="D62" s="272"/>
      <c r="E62" s="58" t="s">
        <v>194</v>
      </c>
      <c r="F62" s="64"/>
      <c r="G62" s="272"/>
      <c r="H62" s="341"/>
      <c r="I62" s="20" t="str">
        <f t="shared" si="89"/>
        <v/>
      </c>
      <c r="J62" s="18" t="str">
        <f t="shared" si="90"/>
        <v/>
      </c>
      <c r="K62" s="18" t="str">
        <f>IF(BH62="1",COUNTIF(BH$9:BH62,"1"),"")</f>
        <v/>
      </c>
      <c r="L62" s="18" t="str">
        <f t="shared" si="91"/>
        <v>延１</v>
      </c>
      <c r="M62" s="18" t="str">
        <f t="shared" si="92"/>
        <v>後半</v>
      </c>
      <c r="N62" s="18" t="str">
        <f>IF(BI62="1",COUNTIF(BI$9:BI62,"1"),"")</f>
        <v/>
      </c>
      <c r="O62" s="18" t="str">
        <f t="shared" si="93"/>
        <v/>
      </c>
      <c r="P62" s="21" t="str">
        <f t="shared" si="94"/>
        <v/>
      </c>
      <c r="Q62" s="1"/>
      <c r="R62" s="12">
        <f t="shared" ref="R62:AE62" ca="1" si="124">R14</f>
        <v>6</v>
      </c>
      <c r="S62" s="41">
        <f t="shared" ca="1" si="124"/>
        <v>1</v>
      </c>
      <c r="T62" s="41">
        <f t="shared" ca="1" si="124"/>
        <v>0</v>
      </c>
      <c r="U62" s="41">
        <f t="shared" ca="1" si="124"/>
        <v>0</v>
      </c>
      <c r="V62" s="41">
        <f t="shared" ca="1" si="124"/>
        <v>0</v>
      </c>
      <c r="W62" s="41">
        <f t="shared" ca="1" si="124"/>
        <v>0</v>
      </c>
      <c r="X62" s="67">
        <f t="shared" si="124"/>
        <v>0</v>
      </c>
      <c r="Y62" s="68">
        <f t="shared" ca="1" si="124"/>
        <v>6</v>
      </c>
      <c r="Z62" s="69">
        <f t="shared" ca="1" si="124"/>
        <v>1</v>
      </c>
      <c r="AA62" s="69">
        <f t="shared" ca="1" si="124"/>
        <v>0</v>
      </c>
      <c r="AB62" s="69">
        <f t="shared" ca="1" si="124"/>
        <v>0</v>
      </c>
      <c r="AC62" s="69">
        <f t="shared" ca="1" si="124"/>
        <v>0</v>
      </c>
      <c r="AD62" s="69">
        <f t="shared" ca="1" si="124"/>
        <v>0</v>
      </c>
      <c r="AE62" s="67">
        <f t="shared" si="124"/>
        <v>0</v>
      </c>
      <c r="AH62" s="2" t="str">
        <f t="shared" si="77"/>
        <v/>
      </c>
      <c r="AI62" s="2" t="str">
        <f t="shared" si="78"/>
        <v/>
      </c>
      <c r="AJ62" s="2" t="str">
        <f t="shared" si="63"/>
        <v/>
      </c>
      <c r="AK62" s="2" t="str">
        <f t="shared" si="42"/>
        <v/>
      </c>
      <c r="AL62" s="2" t="str">
        <f t="shared" si="43"/>
        <v/>
      </c>
      <c r="AM62" s="2" t="str">
        <f t="shared" si="44"/>
        <v/>
      </c>
      <c r="AN62" s="2" t="str">
        <f t="shared" si="45"/>
        <v/>
      </c>
      <c r="AO62" s="2" t="str">
        <f t="shared" si="79"/>
        <v/>
      </c>
      <c r="AP62" s="2" t="str">
        <f t="shared" si="80"/>
        <v/>
      </c>
      <c r="AQ62" s="2" t="str">
        <f t="shared" si="64"/>
        <v/>
      </c>
      <c r="AR62" s="2" t="str">
        <f t="shared" si="48"/>
        <v/>
      </c>
      <c r="AS62" s="2" t="str">
        <f t="shared" si="49"/>
        <v/>
      </c>
      <c r="AT62" s="2" t="str">
        <f t="shared" si="50"/>
        <v/>
      </c>
      <c r="AU62" s="2" t="str">
        <f t="shared" si="51"/>
        <v/>
      </c>
      <c r="AV62" s="2" t="str">
        <f t="shared" si="52"/>
        <v xml:space="preserve"> </v>
      </c>
      <c r="AW62" s="2" t="str">
        <f t="shared" si="117"/>
        <v xml:space="preserve"> </v>
      </c>
      <c r="AX62" s="2" t="str">
        <f t="shared" si="118"/>
        <v xml:space="preserve"> </v>
      </c>
      <c r="AY62" s="2" t="str">
        <f t="shared" si="119"/>
        <v xml:space="preserve"> </v>
      </c>
      <c r="AZ62" s="2"/>
      <c r="BA62" s="2" t="str">
        <f t="shared" si="53"/>
        <v/>
      </c>
      <c r="BB62" s="2" t="str">
        <f t="shared" si="54"/>
        <v/>
      </c>
      <c r="BC62" s="2" t="str">
        <f t="shared" si="55"/>
        <v/>
      </c>
      <c r="BD62" s="2" t="str">
        <f t="shared" si="56"/>
        <v/>
      </c>
      <c r="BH62" s="320" t="str">
        <f t="shared" si="81"/>
        <v/>
      </c>
      <c r="BI62" s="16" t="str">
        <f t="shared" si="82"/>
        <v/>
      </c>
      <c r="BJ62" s="4" t="str">
        <f t="shared" si="95"/>
        <v/>
      </c>
      <c r="BK62" s="7" t="str">
        <f t="shared" si="96"/>
        <v/>
      </c>
      <c r="BL62" s="7" t="str">
        <f t="shared" si="97"/>
        <v/>
      </c>
      <c r="BM62" s="8" t="str">
        <f t="shared" si="57"/>
        <v/>
      </c>
      <c r="BN62" s="8" t="str">
        <f t="shared" si="98"/>
        <v/>
      </c>
      <c r="BO62" s="8" t="str">
        <f t="shared" si="76"/>
        <v/>
      </c>
      <c r="BP62" s="8" t="str">
        <f t="shared" si="99"/>
        <v>延１</v>
      </c>
      <c r="BQ62" s="8" t="str">
        <f t="shared" si="100"/>
        <v>後半</v>
      </c>
      <c r="BR62" s="8" t="str">
        <f t="shared" si="101"/>
        <v/>
      </c>
      <c r="BS62" s="8" t="str">
        <f t="shared" si="59"/>
        <v/>
      </c>
      <c r="BT62" s="9" t="str">
        <f t="shared" si="60"/>
        <v/>
      </c>
      <c r="BU62" s="10" t="str">
        <f t="shared" si="102"/>
        <v/>
      </c>
      <c r="BV62" s="7" t="str">
        <f t="shared" si="103"/>
        <v/>
      </c>
      <c r="BW62" s="7" t="str">
        <f t="shared" si="104"/>
        <v/>
      </c>
      <c r="BX62" s="5" t="str">
        <f t="shared" si="105"/>
        <v/>
      </c>
      <c r="BY62" s="3" t="str">
        <f t="shared" si="106"/>
        <v/>
      </c>
      <c r="BZ62" s="5" t="str">
        <f t="shared" si="107"/>
        <v/>
      </c>
      <c r="CA62" s="8" t="str">
        <f t="shared" si="30"/>
        <v/>
      </c>
      <c r="CB62" s="8" t="str">
        <f t="shared" si="61"/>
        <v/>
      </c>
      <c r="CC62" s="8" t="str">
        <f t="shared" si="108"/>
        <v/>
      </c>
      <c r="CD62" s="8" t="str">
        <f t="shared" si="109"/>
        <v/>
      </c>
      <c r="CE62" s="8" t="str">
        <f t="shared" si="110"/>
        <v/>
      </c>
      <c r="CF62" s="8" t="str">
        <f t="shared" si="62"/>
        <v/>
      </c>
      <c r="CG62" s="8" t="str">
        <f t="shared" si="111"/>
        <v/>
      </c>
      <c r="CH62" s="8" t="str">
        <f t="shared" si="112"/>
        <v/>
      </c>
      <c r="CI62" s="4"/>
      <c r="CJ62" s="4" t="str">
        <f t="shared" si="36"/>
        <v/>
      </c>
      <c r="CK62" s="5" t="str">
        <f t="shared" si="113"/>
        <v/>
      </c>
      <c r="CL62" s="1" t="str">
        <f t="shared" si="67"/>
        <v/>
      </c>
      <c r="CM62" s="337" t="str">
        <f t="shared" si="68"/>
        <v/>
      </c>
      <c r="CN62" s="337" t="str">
        <f t="shared" si="69"/>
        <v/>
      </c>
      <c r="CO62" s="8" t="str">
        <f t="shared" si="70"/>
        <v/>
      </c>
      <c r="CP62" s="8"/>
      <c r="CQ62" s="8" t="str">
        <f t="shared" si="71"/>
        <v/>
      </c>
      <c r="CR62" s="8" t="str">
        <f t="shared" si="72"/>
        <v/>
      </c>
      <c r="CS62" s="8" t="str">
        <f t="shared" si="73"/>
        <v/>
      </c>
      <c r="CT62" s="8" t="str">
        <f t="shared" si="74"/>
        <v/>
      </c>
      <c r="CU62" s="8"/>
      <c r="CV62" s="8" t="str">
        <f t="shared" si="75"/>
        <v/>
      </c>
    </row>
    <row r="63" spans="1:100" ht="17.25" customHeight="1" x14ac:dyDescent="0.15">
      <c r="A63" s="54">
        <v>55</v>
      </c>
      <c r="B63" s="275" t="str">
        <f>+C1</f>
        <v>岩国商業</v>
      </c>
      <c r="C63" s="61">
        <v>2</v>
      </c>
      <c r="D63" s="272" t="s">
        <v>143</v>
      </c>
      <c r="E63" s="58" t="s">
        <v>195</v>
      </c>
      <c r="F63" s="64">
        <v>10</v>
      </c>
      <c r="G63" s="272" t="s">
        <v>162</v>
      </c>
      <c r="H63" s="341"/>
      <c r="I63" s="20" t="str">
        <f t="shared" si="89"/>
        <v>2</v>
      </c>
      <c r="J63" s="18" t="str">
        <f t="shared" si="90"/>
        <v>×</v>
      </c>
      <c r="K63" s="18" t="str">
        <f>IF(BH63="1",COUNTIF(BH$9:BH63,"1"),"")</f>
        <v/>
      </c>
      <c r="L63" s="18" t="str">
        <f t="shared" si="91"/>
        <v>02</v>
      </c>
      <c r="M63" s="18" t="str">
        <f t="shared" si="92"/>
        <v>35</v>
      </c>
      <c r="N63" s="18" t="str">
        <f>IF(BI63="1",COUNTIF(BI$9:BI63,"1"),"")</f>
        <v/>
      </c>
      <c r="O63" s="18" t="str">
        <f t="shared" si="93"/>
        <v>S</v>
      </c>
      <c r="P63" s="21" t="str">
        <f t="shared" si="94"/>
        <v>10</v>
      </c>
      <c r="Q63" s="1"/>
      <c r="R63" s="12">
        <f t="shared" ref="R63:W73" ca="1" si="125">R15</f>
        <v>7</v>
      </c>
      <c r="S63" s="41">
        <f t="shared" ca="1" si="125"/>
        <v>1</v>
      </c>
      <c r="T63" s="41">
        <f t="shared" ca="1" si="125"/>
        <v>1</v>
      </c>
      <c r="U63" s="41">
        <f t="shared" ca="1" si="125"/>
        <v>1</v>
      </c>
      <c r="V63" s="41">
        <f t="shared" ca="1" si="125"/>
        <v>0</v>
      </c>
      <c r="W63" s="41">
        <f t="shared" ca="1" si="125"/>
        <v>0</v>
      </c>
      <c r="X63" s="67"/>
      <c r="Y63" s="68">
        <f t="shared" ref="Y63:AD73" ca="1" si="126">Y15</f>
        <v>7</v>
      </c>
      <c r="Z63" s="69">
        <f t="shared" ca="1" si="126"/>
        <v>1</v>
      </c>
      <c r="AA63" s="69">
        <f t="shared" ca="1" si="126"/>
        <v>0</v>
      </c>
      <c r="AB63" s="69">
        <f t="shared" ca="1" si="126"/>
        <v>0</v>
      </c>
      <c r="AC63" s="69">
        <f t="shared" ca="1" si="126"/>
        <v>0</v>
      </c>
      <c r="AD63" s="69">
        <f t="shared" ca="1" si="126"/>
        <v>0</v>
      </c>
      <c r="AE63" s="67"/>
      <c r="AH63" s="2" t="str">
        <f t="shared" si="77"/>
        <v/>
      </c>
      <c r="AI63" s="2" t="str">
        <f t="shared" si="78"/>
        <v/>
      </c>
      <c r="AJ63" s="2" t="str">
        <f t="shared" si="63"/>
        <v/>
      </c>
      <c r="AK63" s="2" t="str">
        <f t="shared" si="42"/>
        <v/>
      </c>
      <c r="AL63" s="2" t="str">
        <f t="shared" si="43"/>
        <v/>
      </c>
      <c r="AM63" s="2" t="str">
        <f t="shared" si="44"/>
        <v>×</v>
      </c>
      <c r="AN63" s="2" t="str">
        <f t="shared" si="45"/>
        <v/>
      </c>
      <c r="AO63" s="2" t="str">
        <f t="shared" si="79"/>
        <v/>
      </c>
      <c r="AP63" s="2" t="str">
        <f t="shared" si="80"/>
        <v/>
      </c>
      <c r="AQ63" s="2" t="str">
        <f t="shared" si="64"/>
        <v/>
      </c>
      <c r="AR63" s="2" t="str">
        <f t="shared" si="48"/>
        <v/>
      </c>
      <c r="AS63" s="2" t="str">
        <f t="shared" si="49"/>
        <v/>
      </c>
      <c r="AT63" s="2" t="str">
        <f t="shared" si="50"/>
        <v/>
      </c>
      <c r="AU63" s="2" t="str">
        <f t="shared" si="51"/>
        <v/>
      </c>
      <c r="AV63" s="2" t="str">
        <f t="shared" si="52"/>
        <v xml:space="preserve"> </v>
      </c>
      <c r="AW63" s="2" t="str">
        <f t="shared" ref="AW63:AW80" si="127">UPPER(IF(BN63="S",BM63,IF(CB63="S",CA63," ")))</f>
        <v xml:space="preserve"> </v>
      </c>
      <c r="AX63" s="2" t="str">
        <f t="shared" ref="AX63:AX80" si="128">UPPER(IF(BN63="D",BM63,IF(CB63="D",CA63," ")))</f>
        <v xml:space="preserve"> </v>
      </c>
      <c r="AY63" s="2" t="str">
        <f t="shared" ref="AY63:AY80" si="129">UPPER(IF(BN63="DR",BM63,IF(CB63="DR",CA63," ")))</f>
        <v xml:space="preserve"> </v>
      </c>
      <c r="AZ63" s="2"/>
      <c r="BA63" s="2" t="str">
        <f t="shared" si="53"/>
        <v/>
      </c>
      <c r="BB63" s="2" t="str">
        <f t="shared" si="54"/>
        <v>10</v>
      </c>
      <c r="BC63" s="2" t="str">
        <f t="shared" si="55"/>
        <v/>
      </c>
      <c r="BD63" s="2" t="str">
        <f t="shared" si="56"/>
        <v/>
      </c>
      <c r="BH63" s="320" t="str">
        <f t="shared" si="81"/>
        <v/>
      </c>
      <c r="BI63" s="16" t="str">
        <f t="shared" si="82"/>
        <v/>
      </c>
      <c r="BJ63" s="4">
        <f t="shared" si="95"/>
        <v>2</v>
      </c>
      <c r="BK63" s="7" t="str">
        <f t="shared" si="96"/>
        <v>×</v>
      </c>
      <c r="BL63" s="7" t="str">
        <f t="shared" si="97"/>
        <v>7m失敗</v>
      </c>
      <c r="BM63" s="8">
        <f t="shared" si="57"/>
        <v>2</v>
      </c>
      <c r="BN63" s="8" t="str">
        <f t="shared" si="98"/>
        <v>×</v>
      </c>
      <c r="BO63" s="8" t="str">
        <f t="shared" si="76"/>
        <v/>
      </c>
      <c r="BP63" s="8" t="str">
        <f t="shared" si="99"/>
        <v>02</v>
      </c>
      <c r="BQ63" s="8" t="str">
        <f t="shared" si="100"/>
        <v>35</v>
      </c>
      <c r="BR63" s="8" t="str">
        <f t="shared" si="101"/>
        <v/>
      </c>
      <c r="BS63" s="8" t="str">
        <f t="shared" si="59"/>
        <v>S</v>
      </c>
      <c r="BT63" s="9">
        <f t="shared" si="60"/>
        <v>10</v>
      </c>
      <c r="BU63" s="10">
        <f t="shared" si="102"/>
        <v>10</v>
      </c>
      <c r="BV63" s="7" t="str">
        <f t="shared" si="103"/>
        <v>S</v>
      </c>
      <c r="BW63" s="7" t="str">
        <f t="shared" si="104"/>
        <v>S</v>
      </c>
      <c r="BX63" s="5" t="str">
        <f t="shared" si="105"/>
        <v>S</v>
      </c>
      <c r="BY63" s="3" t="str">
        <f t="shared" si="106"/>
        <v/>
      </c>
      <c r="BZ63" s="5" t="str">
        <f t="shared" si="107"/>
        <v/>
      </c>
      <c r="CA63" s="8" t="str">
        <f t="shared" si="30"/>
        <v/>
      </c>
      <c r="CB63" s="8" t="str">
        <f t="shared" si="61"/>
        <v/>
      </c>
      <c r="CC63" s="8" t="str">
        <f t="shared" si="108"/>
        <v/>
      </c>
      <c r="CD63" s="8" t="str">
        <f t="shared" si="109"/>
        <v/>
      </c>
      <c r="CE63" s="8" t="str">
        <f t="shared" si="110"/>
        <v/>
      </c>
      <c r="CF63" s="8" t="str">
        <f t="shared" si="62"/>
        <v/>
      </c>
      <c r="CG63" s="8" t="str">
        <f t="shared" si="111"/>
        <v/>
      </c>
      <c r="CH63" s="8" t="str">
        <f t="shared" si="112"/>
        <v/>
      </c>
      <c r="CI63" s="4"/>
      <c r="CJ63" s="4" t="str">
        <f t="shared" si="36"/>
        <v>S</v>
      </c>
      <c r="CK63" s="5" t="str">
        <f t="shared" si="113"/>
        <v/>
      </c>
      <c r="CL63" s="1" t="str">
        <f t="shared" si="67"/>
        <v/>
      </c>
      <c r="CM63" s="337" t="str">
        <f t="shared" si="68"/>
        <v/>
      </c>
      <c r="CN63" s="337" t="str">
        <f t="shared" si="69"/>
        <v/>
      </c>
      <c r="CO63" s="8" t="str">
        <f t="shared" si="70"/>
        <v/>
      </c>
      <c r="CP63" s="8"/>
      <c r="CQ63" s="8" t="str">
        <f t="shared" si="71"/>
        <v/>
      </c>
      <c r="CR63" s="8" t="str">
        <f t="shared" si="72"/>
        <v/>
      </c>
      <c r="CS63" s="8" t="str">
        <f t="shared" si="73"/>
        <v/>
      </c>
      <c r="CT63" s="8" t="str">
        <f t="shared" si="74"/>
        <v/>
      </c>
      <c r="CU63" s="8"/>
      <c r="CV63" s="8" t="str">
        <f t="shared" si="75"/>
        <v/>
      </c>
    </row>
    <row r="64" spans="1:100" ht="17.25" customHeight="1" x14ac:dyDescent="0.15">
      <c r="A64" s="54">
        <v>56</v>
      </c>
      <c r="B64" s="275" t="str">
        <f>+K1</f>
        <v>下関中央工業</v>
      </c>
      <c r="C64" s="61">
        <v>3</v>
      </c>
      <c r="D64" s="272" t="s">
        <v>141</v>
      </c>
      <c r="E64" s="58" t="s">
        <v>168</v>
      </c>
      <c r="F64" s="64"/>
      <c r="G64" s="272"/>
      <c r="H64" s="341"/>
      <c r="I64" s="20" t="str">
        <f t="shared" si="89"/>
        <v/>
      </c>
      <c r="J64" s="18" t="str">
        <f t="shared" si="90"/>
        <v/>
      </c>
      <c r="K64" s="18" t="str">
        <f>IF(BH64="1",COUNTIF(BH$9:BH64,"1"),"")</f>
        <v/>
      </c>
      <c r="L64" s="18" t="str">
        <f t="shared" si="91"/>
        <v>04</v>
      </c>
      <c r="M64" s="18" t="str">
        <f t="shared" si="92"/>
        <v>00</v>
      </c>
      <c r="N64" s="18">
        <f>IF(BI64="1",COUNTIF(BI$9:BI64,"1"),"")</f>
        <v>20</v>
      </c>
      <c r="O64" s="18" t="str">
        <f t="shared" si="93"/>
        <v/>
      </c>
      <c r="P64" s="21" t="str">
        <f t="shared" si="94"/>
        <v>3</v>
      </c>
      <c r="Q64" s="1"/>
      <c r="R64" s="12">
        <f t="shared" ca="1" si="125"/>
        <v>10</v>
      </c>
      <c r="S64" s="41">
        <f t="shared" ca="1" si="125"/>
        <v>0</v>
      </c>
      <c r="T64" s="41">
        <f t="shared" ca="1" si="125"/>
        <v>0</v>
      </c>
      <c r="U64" s="41">
        <f t="shared" ca="1" si="125"/>
        <v>0</v>
      </c>
      <c r="V64" s="41">
        <f t="shared" ca="1" si="125"/>
        <v>0</v>
      </c>
      <c r="W64" s="41">
        <f t="shared" ca="1" si="125"/>
        <v>0</v>
      </c>
      <c r="X64" s="67"/>
      <c r="Y64" s="68">
        <f t="shared" ca="1" si="126"/>
        <v>8</v>
      </c>
      <c r="Z64" s="69">
        <f t="shared" ca="1" si="126"/>
        <v>1</v>
      </c>
      <c r="AA64" s="69">
        <f t="shared" ca="1" si="126"/>
        <v>0</v>
      </c>
      <c r="AB64" s="69">
        <f t="shared" ca="1" si="126"/>
        <v>0</v>
      </c>
      <c r="AC64" s="69">
        <f t="shared" ca="1" si="126"/>
        <v>0</v>
      </c>
      <c r="AD64" s="69">
        <f t="shared" ca="1" si="126"/>
        <v>0</v>
      </c>
      <c r="AE64" s="67"/>
      <c r="AH64" s="2" t="str">
        <f t="shared" si="77"/>
        <v/>
      </c>
      <c r="AI64" s="2" t="str">
        <f t="shared" si="78"/>
        <v/>
      </c>
      <c r="AJ64" s="2" t="str">
        <f t="shared" si="63"/>
        <v/>
      </c>
      <c r="AK64" s="2" t="str">
        <f t="shared" si="42"/>
        <v/>
      </c>
      <c r="AL64" s="2" t="str">
        <f t="shared" si="43"/>
        <v/>
      </c>
      <c r="AM64" s="2" t="str">
        <f t="shared" si="44"/>
        <v/>
      </c>
      <c r="AN64" s="2" t="str">
        <f t="shared" si="45"/>
        <v/>
      </c>
      <c r="AO64" s="2" t="str">
        <f t="shared" si="79"/>
        <v/>
      </c>
      <c r="AP64" s="2">
        <f t="shared" si="80"/>
        <v>3</v>
      </c>
      <c r="AQ64" s="2" t="str">
        <f t="shared" si="64"/>
        <v/>
      </c>
      <c r="AR64" s="2" t="str">
        <f t="shared" si="48"/>
        <v/>
      </c>
      <c r="AS64" s="2" t="str">
        <f t="shared" si="49"/>
        <v/>
      </c>
      <c r="AT64" s="2" t="str">
        <f t="shared" si="50"/>
        <v/>
      </c>
      <c r="AU64" s="2" t="str">
        <f t="shared" si="51"/>
        <v/>
      </c>
      <c r="AV64" s="2" t="str">
        <f t="shared" si="52"/>
        <v xml:space="preserve"> </v>
      </c>
      <c r="AW64" s="2" t="str">
        <f t="shared" si="127"/>
        <v xml:space="preserve"> </v>
      </c>
      <c r="AX64" s="2" t="str">
        <f t="shared" si="128"/>
        <v xml:space="preserve"> </v>
      </c>
      <c r="AY64" s="2" t="str">
        <f t="shared" si="129"/>
        <v xml:space="preserve"> </v>
      </c>
      <c r="AZ64" s="2"/>
      <c r="BA64" s="2" t="str">
        <f t="shared" si="53"/>
        <v/>
      </c>
      <c r="BB64" s="2" t="str">
        <f t="shared" si="54"/>
        <v/>
      </c>
      <c r="BC64" s="2" t="str">
        <f t="shared" si="55"/>
        <v/>
      </c>
      <c r="BD64" s="2" t="str">
        <f t="shared" si="56"/>
        <v/>
      </c>
      <c r="BE64" s="2"/>
      <c r="BH64" s="320" t="str">
        <f t="shared" si="81"/>
        <v/>
      </c>
      <c r="BI64" s="16" t="str">
        <f t="shared" si="82"/>
        <v>1</v>
      </c>
      <c r="BJ64" s="4" t="str">
        <f t="shared" si="95"/>
        <v/>
      </c>
      <c r="BK64" s="7" t="str">
        <f t="shared" si="96"/>
        <v/>
      </c>
      <c r="BL64" s="7" t="str">
        <f t="shared" si="97"/>
        <v/>
      </c>
      <c r="BM64" s="8" t="str">
        <f t="shared" si="57"/>
        <v/>
      </c>
      <c r="BN64" s="8" t="str">
        <f t="shared" si="98"/>
        <v/>
      </c>
      <c r="BO64" s="8" t="str">
        <f t="shared" si="76"/>
        <v/>
      </c>
      <c r="BP64" s="8" t="str">
        <f t="shared" si="99"/>
        <v/>
      </c>
      <c r="BQ64" s="8" t="str">
        <f t="shared" si="100"/>
        <v/>
      </c>
      <c r="BR64" s="8" t="str">
        <f t="shared" si="101"/>
        <v/>
      </c>
      <c r="BS64" s="8" t="str">
        <f t="shared" si="59"/>
        <v/>
      </c>
      <c r="BT64" s="9" t="str">
        <f t="shared" si="60"/>
        <v/>
      </c>
      <c r="BU64" s="10" t="str">
        <f t="shared" si="102"/>
        <v/>
      </c>
      <c r="BV64" s="7" t="str">
        <f t="shared" si="103"/>
        <v/>
      </c>
      <c r="BW64" s="7" t="str">
        <f t="shared" si="104"/>
        <v/>
      </c>
      <c r="BX64" s="5" t="str">
        <f t="shared" si="105"/>
        <v/>
      </c>
      <c r="BY64" s="3" t="str">
        <f t="shared" si="106"/>
        <v/>
      </c>
      <c r="BZ64" s="5">
        <f t="shared" si="107"/>
        <v>0</v>
      </c>
      <c r="CA64" s="8" t="str">
        <f t="shared" si="30"/>
        <v/>
      </c>
      <c r="CB64" s="8" t="str">
        <f t="shared" si="61"/>
        <v/>
      </c>
      <c r="CC64" s="8" t="str">
        <f t="shared" si="108"/>
        <v/>
      </c>
      <c r="CD64" s="8" t="str">
        <f t="shared" si="109"/>
        <v>04</v>
      </c>
      <c r="CE64" s="8" t="str">
        <f t="shared" si="110"/>
        <v>00</v>
      </c>
      <c r="CF64" s="8" t="str">
        <f t="shared" si="62"/>
        <v>1</v>
      </c>
      <c r="CG64" s="8" t="str">
        <f t="shared" si="111"/>
        <v/>
      </c>
      <c r="CH64" s="8">
        <f t="shared" si="112"/>
        <v>3</v>
      </c>
      <c r="CI64" s="4"/>
      <c r="CJ64" s="4" t="str">
        <f t="shared" si="36"/>
        <v/>
      </c>
      <c r="CK64" s="5" t="str">
        <f t="shared" si="113"/>
        <v>得点</v>
      </c>
      <c r="CL64" s="1" t="str">
        <f t="shared" si="67"/>
        <v/>
      </c>
      <c r="CM64" s="337" t="str">
        <f t="shared" si="68"/>
        <v/>
      </c>
      <c r="CN64" s="337" t="str">
        <f t="shared" si="69"/>
        <v/>
      </c>
      <c r="CO64" s="8" t="str">
        <f t="shared" si="70"/>
        <v/>
      </c>
      <c r="CP64" s="8"/>
      <c r="CQ64" s="8" t="str">
        <f t="shared" si="71"/>
        <v/>
      </c>
      <c r="CR64" s="8" t="str">
        <f t="shared" si="72"/>
        <v/>
      </c>
      <c r="CS64" s="8" t="str">
        <f t="shared" si="73"/>
        <v/>
      </c>
      <c r="CT64" s="8" t="str">
        <f t="shared" si="74"/>
        <v/>
      </c>
      <c r="CU64" s="8"/>
      <c r="CV64" s="8" t="str">
        <f t="shared" si="75"/>
        <v/>
      </c>
    </row>
    <row r="65" spans="1:100" ht="17.25" customHeight="1" x14ac:dyDescent="0.15">
      <c r="A65" s="54">
        <v>57</v>
      </c>
      <c r="B65" s="275" t="str">
        <f>+K1</f>
        <v>下関中央工業</v>
      </c>
      <c r="C65" s="61">
        <v>9</v>
      </c>
      <c r="D65" s="272" t="s">
        <v>156</v>
      </c>
      <c r="E65" s="58" t="s">
        <v>196</v>
      </c>
      <c r="F65" s="64"/>
      <c r="G65" s="272"/>
      <c r="H65" s="341"/>
      <c r="I65" s="20" t="str">
        <f t="shared" si="89"/>
        <v/>
      </c>
      <c r="J65" s="18" t="str">
        <f t="shared" si="90"/>
        <v/>
      </c>
      <c r="K65" s="18" t="str">
        <f>IF(BH65="1",COUNTIF(BH$9:BH65,"1"),"")</f>
        <v/>
      </c>
      <c r="L65" s="18" t="str">
        <f t="shared" si="91"/>
        <v>04</v>
      </c>
      <c r="M65" s="18" t="str">
        <f t="shared" si="92"/>
        <v>55</v>
      </c>
      <c r="N65" s="18">
        <f>IF(BI65="1",COUNTIF(BI$9:BI65,"1"),"")</f>
        <v>21</v>
      </c>
      <c r="O65" s="18" t="str">
        <f t="shared" si="93"/>
        <v>○</v>
      </c>
      <c r="P65" s="21" t="str">
        <f t="shared" si="94"/>
        <v>9</v>
      </c>
      <c r="Q65" s="1"/>
      <c r="R65" s="12">
        <f t="shared" ca="1" si="125"/>
        <v>11</v>
      </c>
      <c r="S65" s="41">
        <f t="shared" ca="1" si="125"/>
        <v>0</v>
      </c>
      <c r="T65" s="41">
        <f t="shared" ca="1" si="125"/>
        <v>0</v>
      </c>
      <c r="U65" s="41">
        <f t="shared" ca="1" si="125"/>
        <v>0</v>
      </c>
      <c r="V65" s="41">
        <f t="shared" ca="1" si="125"/>
        <v>0</v>
      </c>
      <c r="W65" s="41">
        <f t="shared" ca="1" si="125"/>
        <v>0</v>
      </c>
      <c r="X65" s="67"/>
      <c r="Y65" s="68">
        <f t="shared" ca="1" si="126"/>
        <v>9</v>
      </c>
      <c r="Z65" s="69">
        <f t="shared" ca="1" si="126"/>
        <v>3</v>
      </c>
      <c r="AA65" s="69">
        <f t="shared" ca="1" si="126"/>
        <v>0</v>
      </c>
      <c r="AB65" s="69">
        <f t="shared" ca="1" si="126"/>
        <v>0</v>
      </c>
      <c r="AC65" s="69">
        <f t="shared" ca="1" si="126"/>
        <v>0</v>
      </c>
      <c r="AD65" s="69">
        <f t="shared" ca="1" si="126"/>
        <v>0</v>
      </c>
      <c r="AE65" s="67"/>
      <c r="AH65" s="2" t="str">
        <f t="shared" si="77"/>
        <v/>
      </c>
      <c r="AI65" s="2" t="str">
        <f t="shared" si="78"/>
        <v/>
      </c>
      <c r="AJ65" s="2" t="str">
        <f t="shared" si="63"/>
        <v/>
      </c>
      <c r="AK65" s="2" t="str">
        <f t="shared" si="42"/>
        <v/>
      </c>
      <c r="AL65" s="2" t="str">
        <f t="shared" si="43"/>
        <v/>
      </c>
      <c r="AM65" s="2" t="str">
        <f t="shared" si="44"/>
        <v/>
      </c>
      <c r="AN65" s="2" t="str">
        <f t="shared" si="45"/>
        <v/>
      </c>
      <c r="AO65" s="2" t="str">
        <f t="shared" si="79"/>
        <v/>
      </c>
      <c r="AP65" s="2">
        <f t="shared" si="80"/>
        <v>9</v>
      </c>
      <c r="AQ65" s="2" t="str">
        <f t="shared" si="64"/>
        <v/>
      </c>
      <c r="AR65" s="2" t="str">
        <f t="shared" si="48"/>
        <v/>
      </c>
      <c r="AS65" s="2" t="str">
        <f t="shared" si="49"/>
        <v>○</v>
      </c>
      <c r="AT65" s="2" t="str">
        <f t="shared" si="50"/>
        <v/>
      </c>
      <c r="AU65" s="2" t="str">
        <f t="shared" si="51"/>
        <v/>
      </c>
      <c r="AV65" s="2" t="str">
        <f t="shared" si="52"/>
        <v xml:space="preserve"> </v>
      </c>
      <c r="AW65" s="2" t="str">
        <f t="shared" si="127"/>
        <v xml:space="preserve"> </v>
      </c>
      <c r="AX65" s="2" t="str">
        <f t="shared" si="128"/>
        <v xml:space="preserve"> </v>
      </c>
      <c r="AY65" s="2" t="str">
        <f t="shared" si="129"/>
        <v xml:space="preserve"> </v>
      </c>
      <c r="AZ65" s="2"/>
      <c r="BA65" s="2" t="str">
        <f t="shared" si="53"/>
        <v/>
      </c>
      <c r="BB65" s="2" t="str">
        <f t="shared" si="54"/>
        <v/>
      </c>
      <c r="BC65" s="2" t="str">
        <f t="shared" si="55"/>
        <v/>
      </c>
      <c r="BD65" s="2" t="str">
        <f t="shared" si="56"/>
        <v/>
      </c>
      <c r="BH65" s="320" t="str">
        <f t="shared" si="81"/>
        <v/>
      </c>
      <c r="BI65" s="16" t="str">
        <f t="shared" si="82"/>
        <v>1</v>
      </c>
      <c r="BJ65" s="4" t="str">
        <f t="shared" si="95"/>
        <v/>
      </c>
      <c r="BK65" s="7" t="str">
        <f t="shared" si="96"/>
        <v>○</v>
      </c>
      <c r="BL65" s="7" t="str">
        <f t="shared" si="97"/>
        <v/>
      </c>
      <c r="BM65" s="8" t="str">
        <f t="shared" si="57"/>
        <v/>
      </c>
      <c r="BN65" s="8" t="str">
        <f t="shared" si="98"/>
        <v/>
      </c>
      <c r="BO65" s="8" t="str">
        <f t="shared" si="76"/>
        <v/>
      </c>
      <c r="BP65" s="8" t="str">
        <f t="shared" si="99"/>
        <v/>
      </c>
      <c r="BQ65" s="8" t="str">
        <f t="shared" si="100"/>
        <v/>
      </c>
      <c r="BR65" s="8" t="str">
        <f t="shared" si="101"/>
        <v/>
      </c>
      <c r="BS65" s="8" t="str">
        <f t="shared" si="59"/>
        <v/>
      </c>
      <c r="BT65" s="9" t="str">
        <f t="shared" si="60"/>
        <v/>
      </c>
      <c r="BU65" s="10" t="str">
        <f t="shared" si="102"/>
        <v/>
      </c>
      <c r="BV65" s="7" t="str">
        <f t="shared" si="103"/>
        <v/>
      </c>
      <c r="BW65" s="7" t="str">
        <f t="shared" si="104"/>
        <v/>
      </c>
      <c r="BX65" s="5" t="str">
        <f t="shared" si="105"/>
        <v/>
      </c>
      <c r="BY65" s="3" t="str">
        <f t="shared" si="106"/>
        <v/>
      </c>
      <c r="BZ65" s="5">
        <f t="shared" si="107"/>
        <v>0</v>
      </c>
      <c r="CA65" s="8" t="str">
        <f t="shared" si="30"/>
        <v/>
      </c>
      <c r="CB65" s="8" t="str">
        <f t="shared" si="61"/>
        <v/>
      </c>
      <c r="CC65" s="8" t="str">
        <f t="shared" si="108"/>
        <v/>
      </c>
      <c r="CD65" s="8" t="str">
        <f t="shared" si="109"/>
        <v>04</v>
      </c>
      <c r="CE65" s="8" t="str">
        <f t="shared" si="110"/>
        <v>55</v>
      </c>
      <c r="CF65" s="8" t="str">
        <f t="shared" si="62"/>
        <v>1</v>
      </c>
      <c r="CG65" s="8" t="str">
        <f t="shared" si="111"/>
        <v>○</v>
      </c>
      <c r="CH65" s="8">
        <f t="shared" si="112"/>
        <v>9</v>
      </c>
      <c r="CI65" s="4"/>
      <c r="CJ65" s="4" t="str">
        <f t="shared" si="36"/>
        <v/>
      </c>
      <c r="CK65" s="5" t="str">
        <f t="shared" si="113"/>
        <v>7m得点</v>
      </c>
      <c r="CL65" s="1" t="str">
        <f t="shared" si="67"/>
        <v/>
      </c>
      <c r="CM65" s="337" t="str">
        <f t="shared" si="68"/>
        <v/>
      </c>
      <c r="CN65" s="337" t="str">
        <f t="shared" si="69"/>
        <v/>
      </c>
      <c r="CO65" s="8" t="str">
        <f t="shared" si="70"/>
        <v/>
      </c>
      <c r="CP65" s="8"/>
      <c r="CQ65" s="8" t="str">
        <f t="shared" si="71"/>
        <v/>
      </c>
      <c r="CR65" s="8" t="str">
        <f t="shared" si="72"/>
        <v/>
      </c>
      <c r="CS65" s="8" t="str">
        <f t="shared" si="73"/>
        <v/>
      </c>
      <c r="CT65" s="8" t="str">
        <f t="shared" si="74"/>
        <v/>
      </c>
      <c r="CU65" s="8"/>
      <c r="CV65" s="8" t="str">
        <f t="shared" si="75"/>
        <v/>
      </c>
    </row>
    <row r="66" spans="1:100" ht="17.25" customHeight="1" x14ac:dyDescent="0.15">
      <c r="A66" s="54">
        <v>58</v>
      </c>
      <c r="B66" s="275"/>
      <c r="C66" s="61"/>
      <c r="D66" s="272"/>
      <c r="E66" s="58"/>
      <c r="F66" s="64"/>
      <c r="G66" s="272"/>
      <c r="H66" s="341"/>
      <c r="I66" s="20" t="str">
        <f t="shared" si="89"/>
        <v/>
      </c>
      <c r="J66" s="18" t="str">
        <f t="shared" si="90"/>
        <v/>
      </c>
      <c r="K66" s="18" t="str">
        <f>IF(BH66="1",COUNTIF(BH$9:BH66,"1"),"")</f>
        <v/>
      </c>
      <c r="L66" s="18" t="str">
        <f t="shared" si="91"/>
        <v/>
      </c>
      <c r="M66" s="18" t="str">
        <f t="shared" si="92"/>
        <v/>
      </c>
      <c r="N66" s="18" t="str">
        <f>IF(BI66="1",COUNTIF(BI$9:BI66,"1"),"")</f>
        <v/>
      </c>
      <c r="O66" s="18" t="str">
        <f t="shared" si="93"/>
        <v/>
      </c>
      <c r="P66" s="21" t="str">
        <f t="shared" si="94"/>
        <v/>
      </c>
      <c r="Q66" s="1"/>
      <c r="R66" s="12">
        <f t="shared" ca="1" si="125"/>
        <v>13</v>
      </c>
      <c r="S66" s="41">
        <f t="shared" ca="1" si="125"/>
        <v>0</v>
      </c>
      <c r="T66" s="41">
        <f t="shared" ca="1" si="125"/>
        <v>0</v>
      </c>
      <c r="U66" s="41">
        <f t="shared" ca="1" si="125"/>
        <v>0</v>
      </c>
      <c r="V66" s="41">
        <f t="shared" ca="1" si="125"/>
        <v>0</v>
      </c>
      <c r="W66" s="41">
        <f t="shared" ca="1" si="125"/>
        <v>0</v>
      </c>
      <c r="X66" s="67"/>
      <c r="Y66" s="68">
        <f t="shared" ca="1" si="126"/>
        <v>10</v>
      </c>
      <c r="Z66" s="69">
        <f t="shared" ca="1" si="126"/>
        <v>4</v>
      </c>
      <c r="AA66" s="69">
        <f t="shared" ca="1" si="126"/>
        <v>0</v>
      </c>
      <c r="AB66" s="69">
        <f t="shared" ca="1" si="126"/>
        <v>1</v>
      </c>
      <c r="AC66" s="69">
        <f t="shared" ca="1" si="126"/>
        <v>0</v>
      </c>
      <c r="AD66" s="69">
        <f t="shared" ca="1" si="126"/>
        <v>0</v>
      </c>
      <c r="AE66" s="67"/>
      <c r="AH66" s="2" t="str">
        <f t="shared" si="77"/>
        <v/>
      </c>
      <c r="AI66" s="2" t="str">
        <f t="shared" si="78"/>
        <v/>
      </c>
      <c r="AJ66" s="2" t="str">
        <f t="shared" si="63"/>
        <v/>
      </c>
      <c r="AK66" s="2" t="str">
        <f t="shared" si="42"/>
        <v/>
      </c>
      <c r="AL66" s="2" t="str">
        <f t="shared" si="43"/>
        <v/>
      </c>
      <c r="AM66" s="2" t="str">
        <f t="shared" si="44"/>
        <v/>
      </c>
      <c r="AN66" s="2" t="str">
        <f t="shared" si="45"/>
        <v/>
      </c>
      <c r="AO66" s="2" t="str">
        <f t="shared" si="79"/>
        <v/>
      </c>
      <c r="AP66" s="2" t="str">
        <f t="shared" si="80"/>
        <v/>
      </c>
      <c r="AQ66" s="2" t="str">
        <f t="shared" si="64"/>
        <v/>
      </c>
      <c r="AR66" s="2" t="str">
        <f t="shared" si="48"/>
        <v/>
      </c>
      <c r="AS66" s="2" t="str">
        <f t="shared" si="49"/>
        <v/>
      </c>
      <c r="AT66" s="2" t="str">
        <f t="shared" si="50"/>
        <v/>
      </c>
      <c r="AU66" s="2" t="str">
        <f t="shared" si="51"/>
        <v/>
      </c>
      <c r="AV66" s="2" t="str">
        <f t="shared" si="52"/>
        <v xml:space="preserve"> </v>
      </c>
      <c r="AW66" s="2" t="str">
        <f t="shared" si="127"/>
        <v xml:space="preserve"> </v>
      </c>
      <c r="AX66" s="2" t="str">
        <f t="shared" si="128"/>
        <v xml:space="preserve"> </v>
      </c>
      <c r="AY66" s="2" t="str">
        <f t="shared" si="129"/>
        <v xml:space="preserve"> </v>
      </c>
      <c r="AZ66" s="2"/>
      <c r="BA66" s="2" t="str">
        <f t="shared" si="53"/>
        <v/>
      </c>
      <c r="BB66" s="2" t="str">
        <f t="shared" si="54"/>
        <v/>
      </c>
      <c r="BC66" s="2" t="str">
        <f t="shared" si="55"/>
        <v/>
      </c>
      <c r="BD66" s="2" t="str">
        <f t="shared" si="56"/>
        <v/>
      </c>
      <c r="BH66" s="320" t="str">
        <f t="shared" si="81"/>
        <v/>
      </c>
      <c r="BI66" s="16" t="str">
        <f t="shared" si="82"/>
        <v/>
      </c>
      <c r="BJ66" s="4" t="str">
        <f t="shared" si="95"/>
        <v/>
      </c>
      <c r="BK66" s="7" t="str">
        <f t="shared" si="96"/>
        <v/>
      </c>
      <c r="BL66" s="7" t="str">
        <f t="shared" si="97"/>
        <v/>
      </c>
      <c r="BM66" s="8" t="str">
        <f t="shared" si="57"/>
        <v/>
      </c>
      <c r="BN66" s="8" t="str">
        <f t="shared" si="98"/>
        <v/>
      </c>
      <c r="BO66" s="8" t="str">
        <f t="shared" si="76"/>
        <v/>
      </c>
      <c r="BP66" s="8" t="str">
        <f t="shared" si="99"/>
        <v/>
      </c>
      <c r="BQ66" s="8" t="str">
        <f t="shared" si="100"/>
        <v/>
      </c>
      <c r="BR66" s="8" t="str">
        <f t="shared" si="101"/>
        <v/>
      </c>
      <c r="BS66" s="8" t="str">
        <f t="shared" si="59"/>
        <v/>
      </c>
      <c r="BT66" s="9" t="str">
        <f t="shared" si="60"/>
        <v/>
      </c>
      <c r="BU66" s="10" t="str">
        <f t="shared" si="102"/>
        <v/>
      </c>
      <c r="BV66" s="7" t="str">
        <f t="shared" si="103"/>
        <v/>
      </c>
      <c r="BW66" s="7" t="str">
        <f t="shared" si="104"/>
        <v/>
      </c>
      <c r="BX66" s="5" t="str">
        <f t="shared" si="105"/>
        <v/>
      </c>
      <c r="BY66" s="3" t="str">
        <f t="shared" si="106"/>
        <v/>
      </c>
      <c r="BZ66" s="5" t="str">
        <f t="shared" si="107"/>
        <v/>
      </c>
      <c r="CA66" s="8" t="str">
        <f t="shared" si="30"/>
        <v/>
      </c>
      <c r="CB66" s="8" t="str">
        <f t="shared" si="61"/>
        <v/>
      </c>
      <c r="CC66" s="8" t="str">
        <f t="shared" si="108"/>
        <v/>
      </c>
      <c r="CD66" s="8" t="str">
        <f t="shared" si="109"/>
        <v/>
      </c>
      <c r="CE66" s="8" t="str">
        <f t="shared" si="110"/>
        <v/>
      </c>
      <c r="CF66" s="8" t="str">
        <f t="shared" si="62"/>
        <v/>
      </c>
      <c r="CG66" s="8" t="str">
        <f t="shared" si="111"/>
        <v/>
      </c>
      <c r="CH66" s="8" t="str">
        <f t="shared" si="112"/>
        <v/>
      </c>
      <c r="CI66" s="4"/>
      <c r="CJ66" s="4" t="str">
        <f t="shared" si="36"/>
        <v/>
      </c>
      <c r="CK66" s="5" t="str">
        <f t="shared" si="113"/>
        <v/>
      </c>
      <c r="CL66" s="1" t="str">
        <f t="shared" si="67"/>
        <v/>
      </c>
      <c r="CM66" s="337" t="str">
        <f t="shared" si="68"/>
        <v/>
      </c>
      <c r="CN66" s="337" t="str">
        <f t="shared" si="69"/>
        <v/>
      </c>
      <c r="CO66" s="8" t="str">
        <f t="shared" si="70"/>
        <v/>
      </c>
      <c r="CP66" s="8"/>
      <c r="CQ66" s="8" t="str">
        <f t="shared" si="71"/>
        <v/>
      </c>
      <c r="CR66" s="8" t="str">
        <f t="shared" si="72"/>
        <v/>
      </c>
      <c r="CS66" s="8" t="str">
        <f t="shared" si="73"/>
        <v/>
      </c>
      <c r="CT66" s="8" t="str">
        <f t="shared" si="74"/>
        <v/>
      </c>
      <c r="CU66" s="8"/>
      <c r="CV66" s="8" t="str">
        <f t="shared" si="75"/>
        <v/>
      </c>
    </row>
    <row r="67" spans="1:100" ht="17.25" customHeight="1" x14ac:dyDescent="0.15">
      <c r="A67" s="54">
        <v>59</v>
      </c>
      <c r="B67" s="275" t="s">
        <v>105</v>
      </c>
      <c r="C67" s="61"/>
      <c r="D67" s="272"/>
      <c r="E67" s="58" t="s">
        <v>197</v>
      </c>
      <c r="F67" s="64"/>
      <c r="G67" s="272"/>
      <c r="H67" s="341"/>
      <c r="I67" s="20" t="str">
        <f t="shared" si="89"/>
        <v/>
      </c>
      <c r="J67" s="18" t="str">
        <f t="shared" si="90"/>
        <v/>
      </c>
      <c r="K67" s="18" t="str">
        <f>IF(BH67="1",COUNTIF(BH$9:BH67,"1"),"")</f>
        <v/>
      </c>
      <c r="L67" s="18" t="str">
        <f t="shared" si="91"/>
        <v>延2</v>
      </c>
      <c r="M67" s="18" t="str">
        <f t="shared" si="92"/>
        <v>前半</v>
      </c>
      <c r="N67" s="18" t="str">
        <f>IF(BI67="1",COUNTIF(BI$9:BI67,"1"),"")</f>
        <v/>
      </c>
      <c r="O67" s="18" t="str">
        <f t="shared" si="93"/>
        <v/>
      </c>
      <c r="P67" s="21" t="str">
        <f t="shared" si="94"/>
        <v/>
      </c>
      <c r="Q67" s="1"/>
      <c r="R67" s="12">
        <f t="shared" ca="1" si="125"/>
        <v>14</v>
      </c>
      <c r="S67" s="41">
        <f t="shared" ca="1" si="125"/>
        <v>2</v>
      </c>
      <c r="T67" s="41">
        <f t="shared" ca="1" si="125"/>
        <v>1</v>
      </c>
      <c r="U67" s="41">
        <f t="shared" ca="1" si="125"/>
        <v>0</v>
      </c>
      <c r="V67" s="41">
        <f t="shared" ca="1" si="125"/>
        <v>0</v>
      </c>
      <c r="W67" s="41">
        <f t="shared" ca="1" si="125"/>
        <v>0</v>
      </c>
      <c r="X67" s="67"/>
      <c r="Y67" s="68">
        <f t="shared" ca="1" si="126"/>
        <v>11</v>
      </c>
      <c r="Z67" s="69">
        <f t="shared" ca="1" si="126"/>
        <v>0</v>
      </c>
      <c r="AA67" s="69">
        <f t="shared" ca="1" si="126"/>
        <v>0</v>
      </c>
      <c r="AB67" s="69">
        <f t="shared" ca="1" si="126"/>
        <v>0</v>
      </c>
      <c r="AC67" s="69">
        <f t="shared" ca="1" si="126"/>
        <v>0</v>
      </c>
      <c r="AD67" s="69">
        <f t="shared" ca="1" si="126"/>
        <v>0</v>
      </c>
      <c r="AE67" s="67"/>
      <c r="AH67" s="2" t="str">
        <f t="shared" si="77"/>
        <v/>
      </c>
      <c r="AI67" s="2" t="str">
        <f t="shared" si="78"/>
        <v/>
      </c>
      <c r="AJ67" s="2" t="str">
        <f t="shared" si="63"/>
        <v/>
      </c>
      <c r="AK67" s="2" t="str">
        <f t="shared" si="42"/>
        <v/>
      </c>
      <c r="AL67" s="2" t="str">
        <f t="shared" si="43"/>
        <v/>
      </c>
      <c r="AM67" s="2" t="str">
        <f t="shared" si="44"/>
        <v/>
      </c>
      <c r="AN67" s="2" t="str">
        <f t="shared" si="45"/>
        <v/>
      </c>
      <c r="AO67" s="2" t="str">
        <f t="shared" si="79"/>
        <v/>
      </c>
      <c r="AP67" s="2" t="str">
        <f t="shared" si="80"/>
        <v/>
      </c>
      <c r="AQ67" s="2" t="str">
        <f t="shared" si="64"/>
        <v/>
      </c>
      <c r="AR67" s="2" t="str">
        <f t="shared" si="48"/>
        <v/>
      </c>
      <c r="AS67" s="2" t="str">
        <f t="shared" si="49"/>
        <v/>
      </c>
      <c r="AT67" s="2" t="str">
        <f t="shared" si="50"/>
        <v/>
      </c>
      <c r="AU67" s="2" t="str">
        <f t="shared" si="51"/>
        <v/>
      </c>
      <c r="AV67" s="2" t="str">
        <f t="shared" si="52"/>
        <v xml:space="preserve"> </v>
      </c>
      <c r="AW67" s="2" t="str">
        <f t="shared" si="127"/>
        <v xml:space="preserve"> </v>
      </c>
      <c r="AX67" s="2" t="str">
        <f t="shared" si="128"/>
        <v xml:space="preserve"> </v>
      </c>
      <c r="AY67" s="2" t="str">
        <f t="shared" si="129"/>
        <v xml:space="preserve"> </v>
      </c>
      <c r="AZ67" s="2"/>
      <c r="BA67" s="2" t="str">
        <f t="shared" si="53"/>
        <v/>
      </c>
      <c r="BB67" s="2" t="str">
        <f t="shared" si="54"/>
        <v/>
      </c>
      <c r="BC67" s="2" t="str">
        <f t="shared" si="55"/>
        <v/>
      </c>
      <c r="BD67" s="2" t="str">
        <f t="shared" si="56"/>
        <v/>
      </c>
      <c r="BH67" s="320" t="str">
        <f t="shared" si="81"/>
        <v/>
      </c>
      <c r="BI67" s="16" t="str">
        <f t="shared" si="82"/>
        <v/>
      </c>
      <c r="BJ67" s="4" t="str">
        <f t="shared" si="95"/>
        <v/>
      </c>
      <c r="BK67" s="7" t="str">
        <f t="shared" si="96"/>
        <v/>
      </c>
      <c r="BL67" s="7" t="str">
        <f t="shared" si="97"/>
        <v/>
      </c>
      <c r="BM67" s="8" t="str">
        <f t="shared" si="57"/>
        <v/>
      </c>
      <c r="BN67" s="8" t="str">
        <f t="shared" si="98"/>
        <v/>
      </c>
      <c r="BO67" s="8" t="str">
        <f t="shared" si="76"/>
        <v/>
      </c>
      <c r="BP67" s="8" t="str">
        <f t="shared" si="99"/>
        <v>延2</v>
      </c>
      <c r="BQ67" s="8" t="str">
        <f t="shared" si="100"/>
        <v>前半</v>
      </c>
      <c r="BR67" s="8" t="str">
        <f t="shared" si="101"/>
        <v/>
      </c>
      <c r="BS67" s="8" t="str">
        <f t="shared" si="59"/>
        <v/>
      </c>
      <c r="BT67" s="9" t="str">
        <f t="shared" si="60"/>
        <v/>
      </c>
      <c r="BU67" s="10" t="str">
        <f t="shared" si="102"/>
        <v/>
      </c>
      <c r="BV67" s="7" t="str">
        <f t="shared" si="103"/>
        <v/>
      </c>
      <c r="BW67" s="7" t="str">
        <f t="shared" si="104"/>
        <v/>
      </c>
      <c r="BX67" s="5" t="str">
        <f t="shared" si="105"/>
        <v/>
      </c>
      <c r="BY67" s="3" t="str">
        <f t="shared" si="106"/>
        <v/>
      </c>
      <c r="BZ67" s="5" t="str">
        <f t="shared" si="107"/>
        <v/>
      </c>
      <c r="CA67" s="8" t="str">
        <f t="shared" si="30"/>
        <v/>
      </c>
      <c r="CB67" s="8" t="str">
        <f t="shared" si="61"/>
        <v/>
      </c>
      <c r="CC67" s="8" t="str">
        <f t="shared" si="108"/>
        <v/>
      </c>
      <c r="CD67" s="8" t="str">
        <f t="shared" si="109"/>
        <v/>
      </c>
      <c r="CE67" s="8" t="str">
        <f t="shared" si="110"/>
        <v/>
      </c>
      <c r="CF67" s="8" t="str">
        <f t="shared" si="62"/>
        <v/>
      </c>
      <c r="CG67" s="8" t="str">
        <f t="shared" si="111"/>
        <v/>
      </c>
      <c r="CH67" s="8" t="str">
        <f t="shared" si="112"/>
        <v/>
      </c>
      <c r="CI67" s="4"/>
      <c r="CJ67" s="4" t="str">
        <f t="shared" si="36"/>
        <v/>
      </c>
      <c r="CK67" s="5" t="str">
        <f t="shared" si="113"/>
        <v/>
      </c>
      <c r="CL67" s="1" t="str">
        <f t="shared" si="67"/>
        <v/>
      </c>
      <c r="CM67" s="337" t="str">
        <f t="shared" si="68"/>
        <v/>
      </c>
      <c r="CN67" s="337" t="str">
        <f t="shared" si="69"/>
        <v/>
      </c>
      <c r="CO67" s="8" t="str">
        <f t="shared" si="70"/>
        <v/>
      </c>
      <c r="CP67" s="8"/>
      <c r="CQ67" s="8" t="str">
        <f t="shared" si="71"/>
        <v/>
      </c>
      <c r="CR67" s="8" t="str">
        <f t="shared" si="72"/>
        <v/>
      </c>
      <c r="CS67" s="8" t="str">
        <f t="shared" si="73"/>
        <v/>
      </c>
      <c r="CT67" s="8" t="str">
        <f t="shared" si="74"/>
        <v/>
      </c>
      <c r="CU67" s="8"/>
      <c r="CV67" s="8" t="str">
        <f t="shared" si="75"/>
        <v/>
      </c>
    </row>
    <row r="68" spans="1:100" ht="17.25" customHeight="1" x14ac:dyDescent="0.15">
      <c r="A68" s="54">
        <v>60</v>
      </c>
      <c r="B68" s="275" t="str">
        <f>+K1</f>
        <v>下関中央工業</v>
      </c>
      <c r="C68" s="61">
        <v>7</v>
      </c>
      <c r="D68" s="272" t="s">
        <v>141</v>
      </c>
      <c r="E68" s="58" t="s">
        <v>198</v>
      </c>
      <c r="F68" s="64"/>
      <c r="G68" s="272"/>
      <c r="H68" s="341"/>
      <c r="I68" s="20" t="str">
        <f t="shared" si="89"/>
        <v/>
      </c>
      <c r="J68" s="18" t="str">
        <f t="shared" si="90"/>
        <v/>
      </c>
      <c r="K68" s="18" t="str">
        <f>IF(BH68="1",COUNTIF(BH$9:BH68,"1"),"")</f>
        <v/>
      </c>
      <c r="L68" s="18" t="str">
        <f t="shared" si="91"/>
        <v>00</v>
      </c>
      <c r="M68" s="18" t="str">
        <f t="shared" si="92"/>
        <v>30</v>
      </c>
      <c r="N68" s="18">
        <f>IF(BI68="1",COUNTIF(BI$9:BI68,"1"),"")</f>
        <v>22</v>
      </c>
      <c r="O68" s="18" t="str">
        <f t="shared" si="93"/>
        <v/>
      </c>
      <c r="P68" s="21" t="str">
        <f t="shared" si="94"/>
        <v>7</v>
      </c>
      <c r="Q68" s="1"/>
      <c r="R68" s="12">
        <f t="shared" ca="1" si="125"/>
        <v>15</v>
      </c>
      <c r="S68" s="41">
        <f t="shared" ca="1" si="125"/>
        <v>0</v>
      </c>
      <c r="T68" s="41">
        <f t="shared" ca="1" si="125"/>
        <v>0</v>
      </c>
      <c r="U68" s="41">
        <f t="shared" ca="1" si="125"/>
        <v>0</v>
      </c>
      <c r="V68" s="41">
        <f t="shared" ca="1" si="125"/>
        <v>0</v>
      </c>
      <c r="W68" s="41">
        <f t="shared" ca="1" si="125"/>
        <v>0</v>
      </c>
      <c r="X68" s="67"/>
      <c r="Y68" s="68">
        <f t="shared" ca="1" si="126"/>
        <v>12</v>
      </c>
      <c r="Z68" s="69">
        <f t="shared" ca="1" si="126"/>
        <v>0</v>
      </c>
      <c r="AA68" s="69">
        <f t="shared" ca="1" si="126"/>
        <v>1</v>
      </c>
      <c r="AB68" s="69">
        <f t="shared" ca="1" si="126"/>
        <v>0</v>
      </c>
      <c r="AC68" s="69">
        <f t="shared" ca="1" si="126"/>
        <v>0</v>
      </c>
      <c r="AD68" s="69">
        <f t="shared" ca="1" si="126"/>
        <v>0</v>
      </c>
      <c r="AE68" s="67"/>
      <c r="AH68" s="2" t="str">
        <f t="shared" si="77"/>
        <v/>
      </c>
      <c r="AI68" s="2" t="str">
        <f t="shared" si="78"/>
        <v/>
      </c>
      <c r="AJ68" s="2" t="str">
        <f t="shared" si="63"/>
        <v/>
      </c>
      <c r="AK68" s="2" t="str">
        <f t="shared" si="42"/>
        <v/>
      </c>
      <c r="AL68" s="2" t="str">
        <f t="shared" si="43"/>
        <v/>
      </c>
      <c r="AM68" s="2" t="str">
        <f t="shared" si="44"/>
        <v/>
      </c>
      <c r="AN68" s="2" t="str">
        <f t="shared" si="45"/>
        <v/>
      </c>
      <c r="AO68" s="2" t="str">
        <f t="shared" si="79"/>
        <v/>
      </c>
      <c r="AP68" s="2">
        <f t="shared" si="80"/>
        <v>7</v>
      </c>
      <c r="AQ68" s="2" t="str">
        <f t="shared" si="64"/>
        <v/>
      </c>
      <c r="AR68" s="2" t="str">
        <f t="shared" si="48"/>
        <v/>
      </c>
      <c r="AS68" s="2" t="str">
        <f t="shared" si="49"/>
        <v/>
      </c>
      <c r="AT68" s="2" t="str">
        <f t="shared" si="50"/>
        <v/>
      </c>
      <c r="AU68" s="2" t="str">
        <f t="shared" si="51"/>
        <v/>
      </c>
      <c r="AV68" s="2" t="str">
        <f t="shared" si="52"/>
        <v xml:space="preserve"> </v>
      </c>
      <c r="AW68" s="2" t="str">
        <f t="shared" si="127"/>
        <v xml:space="preserve"> </v>
      </c>
      <c r="AX68" s="2" t="str">
        <f t="shared" si="128"/>
        <v xml:space="preserve"> </v>
      </c>
      <c r="AY68" s="2" t="str">
        <f t="shared" si="129"/>
        <v xml:space="preserve"> </v>
      </c>
      <c r="AZ68" s="2"/>
      <c r="BA68" s="2" t="str">
        <f t="shared" si="53"/>
        <v/>
      </c>
      <c r="BB68" s="2" t="str">
        <f t="shared" si="54"/>
        <v/>
      </c>
      <c r="BC68" s="2" t="str">
        <f t="shared" si="55"/>
        <v/>
      </c>
      <c r="BD68" s="2" t="str">
        <f t="shared" si="56"/>
        <v/>
      </c>
      <c r="BH68" s="320" t="str">
        <f t="shared" si="81"/>
        <v/>
      </c>
      <c r="BI68" s="16" t="str">
        <f t="shared" si="82"/>
        <v>1</v>
      </c>
      <c r="BJ68" s="4" t="str">
        <f t="shared" si="95"/>
        <v/>
      </c>
      <c r="BK68" s="7" t="str">
        <f t="shared" si="96"/>
        <v/>
      </c>
      <c r="BL68" s="7" t="str">
        <f t="shared" si="97"/>
        <v/>
      </c>
      <c r="BM68" s="8" t="str">
        <f t="shared" si="57"/>
        <v/>
      </c>
      <c r="BN68" s="8" t="str">
        <f t="shared" si="98"/>
        <v/>
      </c>
      <c r="BO68" s="8" t="str">
        <f t="shared" si="76"/>
        <v/>
      </c>
      <c r="BP68" s="8" t="str">
        <f t="shared" si="99"/>
        <v/>
      </c>
      <c r="BQ68" s="8" t="str">
        <f t="shared" si="100"/>
        <v/>
      </c>
      <c r="BR68" s="8" t="str">
        <f t="shared" si="101"/>
        <v/>
      </c>
      <c r="BS68" s="8" t="str">
        <f t="shared" si="59"/>
        <v/>
      </c>
      <c r="BT68" s="9" t="str">
        <f t="shared" si="60"/>
        <v/>
      </c>
      <c r="BU68" s="10" t="str">
        <f t="shared" si="102"/>
        <v/>
      </c>
      <c r="BV68" s="7" t="str">
        <f t="shared" si="103"/>
        <v/>
      </c>
      <c r="BW68" s="7" t="str">
        <f t="shared" si="104"/>
        <v/>
      </c>
      <c r="BX68" s="5" t="str">
        <f t="shared" si="105"/>
        <v/>
      </c>
      <c r="BY68" s="3" t="str">
        <f t="shared" si="106"/>
        <v/>
      </c>
      <c r="BZ68" s="5">
        <f t="shared" si="107"/>
        <v>0</v>
      </c>
      <c r="CA68" s="8" t="str">
        <f t="shared" si="30"/>
        <v/>
      </c>
      <c r="CB68" s="8" t="str">
        <f t="shared" si="61"/>
        <v/>
      </c>
      <c r="CC68" s="8" t="str">
        <f t="shared" si="108"/>
        <v/>
      </c>
      <c r="CD68" s="8" t="str">
        <f t="shared" si="109"/>
        <v>00</v>
      </c>
      <c r="CE68" s="8" t="str">
        <f t="shared" si="110"/>
        <v>30</v>
      </c>
      <c r="CF68" s="8" t="str">
        <f t="shared" si="62"/>
        <v>1</v>
      </c>
      <c r="CG68" s="8" t="str">
        <f t="shared" si="111"/>
        <v/>
      </c>
      <c r="CH68" s="8">
        <f t="shared" si="112"/>
        <v>7</v>
      </c>
      <c r="CI68" s="4"/>
      <c r="CJ68" s="4" t="str">
        <f t="shared" si="36"/>
        <v/>
      </c>
      <c r="CK68" s="5" t="str">
        <f t="shared" si="113"/>
        <v>得点</v>
      </c>
      <c r="CL68" s="1" t="str">
        <f t="shared" si="67"/>
        <v/>
      </c>
      <c r="CM68" s="337" t="str">
        <f t="shared" si="68"/>
        <v/>
      </c>
      <c r="CN68" s="337" t="str">
        <f t="shared" si="69"/>
        <v/>
      </c>
      <c r="CO68" s="8" t="str">
        <f t="shared" si="70"/>
        <v/>
      </c>
      <c r="CP68" s="8"/>
      <c r="CQ68" s="8" t="str">
        <f t="shared" si="71"/>
        <v/>
      </c>
      <c r="CR68" s="8" t="str">
        <f t="shared" si="72"/>
        <v/>
      </c>
      <c r="CS68" s="8" t="str">
        <f t="shared" si="73"/>
        <v/>
      </c>
      <c r="CT68" s="8" t="str">
        <f t="shared" si="74"/>
        <v/>
      </c>
      <c r="CU68" s="8"/>
      <c r="CV68" s="8" t="str">
        <f t="shared" si="75"/>
        <v/>
      </c>
    </row>
    <row r="69" spans="1:100" ht="17.25" customHeight="1" x14ac:dyDescent="0.15">
      <c r="A69" s="54">
        <v>61</v>
      </c>
      <c r="B69" s="275" t="str">
        <f>+C1</f>
        <v>岩国商業</v>
      </c>
      <c r="C69" s="61">
        <v>4</v>
      </c>
      <c r="D69" s="272" t="s">
        <v>141</v>
      </c>
      <c r="E69" s="58" t="s">
        <v>199</v>
      </c>
      <c r="F69" s="64"/>
      <c r="G69" s="272"/>
      <c r="H69" s="341"/>
      <c r="I69" s="20" t="str">
        <f t="shared" si="89"/>
        <v>4</v>
      </c>
      <c r="J69" s="18" t="str">
        <f t="shared" si="90"/>
        <v/>
      </c>
      <c r="K69" s="18">
        <f>IF(BH69="1",COUNTIF(BH$9:BH69,"1"),"")</f>
        <v>22</v>
      </c>
      <c r="L69" s="18" t="str">
        <f t="shared" si="91"/>
        <v>01</v>
      </c>
      <c r="M69" s="18" t="str">
        <f t="shared" si="92"/>
        <v>22</v>
      </c>
      <c r="N69" s="18" t="str">
        <f>IF(BI69="1",COUNTIF(BI$9:BI69,"1"),"")</f>
        <v/>
      </c>
      <c r="O69" s="18" t="str">
        <f t="shared" si="93"/>
        <v/>
      </c>
      <c r="P69" s="21" t="str">
        <f t="shared" si="94"/>
        <v/>
      </c>
      <c r="Q69" s="1"/>
      <c r="R69" s="12" t="str">
        <f t="shared" ca="1" si="125"/>
        <v/>
      </c>
      <c r="S69" s="41" t="str">
        <f t="shared" ca="1" si="125"/>
        <v/>
      </c>
      <c r="T69" s="41" t="str">
        <f t="shared" ca="1" si="125"/>
        <v/>
      </c>
      <c r="U69" s="41" t="str">
        <f t="shared" ca="1" si="125"/>
        <v/>
      </c>
      <c r="V69" s="41" t="str">
        <f t="shared" ca="1" si="125"/>
        <v/>
      </c>
      <c r="W69" s="41" t="str">
        <f t="shared" ca="1" si="125"/>
        <v/>
      </c>
      <c r="X69" s="67"/>
      <c r="Y69" s="68" t="str">
        <f t="shared" ca="1" si="126"/>
        <v/>
      </c>
      <c r="Z69" s="69" t="str">
        <f t="shared" ca="1" si="126"/>
        <v/>
      </c>
      <c r="AA69" s="69" t="str">
        <f t="shared" ca="1" si="126"/>
        <v/>
      </c>
      <c r="AB69" s="69" t="str">
        <f t="shared" ca="1" si="126"/>
        <v/>
      </c>
      <c r="AC69" s="69" t="str">
        <f t="shared" ca="1" si="126"/>
        <v/>
      </c>
      <c r="AD69" s="69" t="str">
        <f t="shared" ca="1" si="126"/>
        <v/>
      </c>
      <c r="AE69" s="67"/>
      <c r="AH69" s="2">
        <f t="shared" si="77"/>
        <v>4</v>
      </c>
      <c r="AI69" s="2" t="str">
        <f t="shared" si="78"/>
        <v/>
      </c>
      <c r="AJ69" s="2" t="str">
        <f t="shared" si="63"/>
        <v/>
      </c>
      <c r="AK69" s="2" t="str">
        <f t="shared" si="42"/>
        <v/>
      </c>
      <c r="AL69" s="2" t="str">
        <f t="shared" si="43"/>
        <v/>
      </c>
      <c r="AM69" s="2" t="str">
        <f t="shared" si="44"/>
        <v/>
      </c>
      <c r="AN69" s="2" t="str">
        <f t="shared" si="45"/>
        <v/>
      </c>
      <c r="AO69" s="2" t="str">
        <f t="shared" si="79"/>
        <v/>
      </c>
      <c r="AP69" s="2" t="str">
        <f t="shared" si="80"/>
        <v/>
      </c>
      <c r="AQ69" s="2" t="str">
        <f t="shared" si="64"/>
        <v/>
      </c>
      <c r="AR69" s="2" t="str">
        <f t="shared" si="48"/>
        <v/>
      </c>
      <c r="AS69" s="2" t="str">
        <f t="shared" si="49"/>
        <v/>
      </c>
      <c r="AT69" s="2" t="str">
        <f t="shared" si="50"/>
        <v/>
      </c>
      <c r="AU69" s="2" t="str">
        <f t="shared" si="51"/>
        <v/>
      </c>
      <c r="AV69" s="2" t="str">
        <f t="shared" si="52"/>
        <v xml:space="preserve"> </v>
      </c>
      <c r="AW69" s="2" t="str">
        <f t="shared" si="127"/>
        <v xml:space="preserve"> </v>
      </c>
      <c r="AX69" s="2" t="str">
        <f t="shared" si="128"/>
        <v xml:space="preserve"> </v>
      </c>
      <c r="AY69" s="2" t="str">
        <f t="shared" si="129"/>
        <v xml:space="preserve"> </v>
      </c>
      <c r="AZ69" s="2"/>
      <c r="BA69" s="2" t="str">
        <f t="shared" si="53"/>
        <v/>
      </c>
      <c r="BB69" s="2" t="str">
        <f t="shared" si="54"/>
        <v/>
      </c>
      <c r="BC69" s="2" t="str">
        <f t="shared" si="55"/>
        <v/>
      </c>
      <c r="BD69" s="2" t="str">
        <f t="shared" si="56"/>
        <v/>
      </c>
      <c r="BE69" s="2"/>
      <c r="BH69" s="320" t="str">
        <f t="shared" si="81"/>
        <v>1</v>
      </c>
      <c r="BI69" s="16" t="str">
        <f t="shared" si="82"/>
        <v/>
      </c>
      <c r="BJ69" s="4">
        <f t="shared" si="95"/>
        <v>4</v>
      </c>
      <c r="BK69" s="7" t="str">
        <f t="shared" si="96"/>
        <v/>
      </c>
      <c r="BL69" s="7" t="str">
        <f t="shared" si="97"/>
        <v>得点</v>
      </c>
      <c r="BM69" s="8">
        <f t="shared" si="57"/>
        <v>4</v>
      </c>
      <c r="BN69" s="8" t="str">
        <f t="shared" si="98"/>
        <v/>
      </c>
      <c r="BO69" s="8" t="str">
        <f t="shared" si="76"/>
        <v>1</v>
      </c>
      <c r="BP69" s="8" t="str">
        <f t="shared" si="99"/>
        <v>01</v>
      </c>
      <c r="BQ69" s="8" t="str">
        <f t="shared" si="100"/>
        <v>22</v>
      </c>
      <c r="BR69" s="8" t="str">
        <f t="shared" si="101"/>
        <v/>
      </c>
      <c r="BS69" s="8" t="str">
        <f t="shared" si="59"/>
        <v/>
      </c>
      <c r="BT69" s="9" t="str">
        <f t="shared" si="60"/>
        <v/>
      </c>
      <c r="BU69" s="10">
        <f t="shared" si="102"/>
        <v>0</v>
      </c>
      <c r="BV69" s="7" t="str">
        <f t="shared" si="103"/>
        <v/>
      </c>
      <c r="BW69" s="7" t="str">
        <f t="shared" si="104"/>
        <v/>
      </c>
      <c r="BX69" s="5" t="str">
        <f t="shared" si="105"/>
        <v/>
      </c>
      <c r="BY69" s="3" t="str">
        <f t="shared" si="106"/>
        <v/>
      </c>
      <c r="BZ69" s="5" t="str">
        <f t="shared" si="107"/>
        <v/>
      </c>
      <c r="CA69" s="8" t="str">
        <f t="shared" si="30"/>
        <v/>
      </c>
      <c r="CB69" s="8" t="str">
        <f t="shared" si="61"/>
        <v/>
      </c>
      <c r="CC69" s="8" t="str">
        <f t="shared" si="108"/>
        <v/>
      </c>
      <c r="CD69" s="8" t="str">
        <f t="shared" si="109"/>
        <v/>
      </c>
      <c r="CE69" s="8" t="str">
        <f t="shared" si="110"/>
        <v/>
      </c>
      <c r="CF69" s="8" t="str">
        <f t="shared" si="62"/>
        <v/>
      </c>
      <c r="CG69" s="8" t="str">
        <f t="shared" si="111"/>
        <v/>
      </c>
      <c r="CH69" s="8" t="str">
        <f t="shared" si="112"/>
        <v/>
      </c>
      <c r="CI69" s="4"/>
      <c r="CJ69" s="4" t="str">
        <f t="shared" si="36"/>
        <v/>
      </c>
      <c r="CK69" s="5" t="str">
        <f t="shared" si="113"/>
        <v/>
      </c>
      <c r="CL69" s="1" t="str">
        <f t="shared" si="67"/>
        <v/>
      </c>
      <c r="CM69" s="337" t="str">
        <f t="shared" si="68"/>
        <v/>
      </c>
      <c r="CN69" s="337" t="str">
        <f t="shared" si="69"/>
        <v/>
      </c>
      <c r="CO69" s="8" t="str">
        <f t="shared" si="70"/>
        <v/>
      </c>
      <c r="CP69" s="8"/>
      <c r="CQ69" s="8" t="str">
        <f t="shared" si="71"/>
        <v/>
      </c>
      <c r="CR69" s="8" t="str">
        <f t="shared" si="72"/>
        <v/>
      </c>
      <c r="CS69" s="8" t="str">
        <f t="shared" si="73"/>
        <v/>
      </c>
      <c r="CT69" s="8" t="str">
        <f t="shared" si="74"/>
        <v/>
      </c>
      <c r="CU69" s="8"/>
      <c r="CV69" s="8" t="str">
        <f t="shared" si="75"/>
        <v/>
      </c>
    </row>
    <row r="70" spans="1:100" ht="17.25" customHeight="1" x14ac:dyDescent="0.15">
      <c r="A70" s="54">
        <v>62</v>
      </c>
      <c r="B70" s="275" t="str">
        <f>+K1</f>
        <v>下関中央工業</v>
      </c>
      <c r="C70" s="61">
        <v>9</v>
      </c>
      <c r="D70" s="272" t="s">
        <v>143</v>
      </c>
      <c r="E70" s="58" t="s">
        <v>200</v>
      </c>
      <c r="F70" s="64">
        <v>5</v>
      </c>
      <c r="G70" s="272" t="s">
        <v>162</v>
      </c>
      <c r="H70" s="341"/>
      <c r="I70" s="20" t="str">
        <f t="shared" si="89"/>
        <v>5</v>
      </c>
      <c r="J70" s="18" t="str">
        <f t="shared" si="90"/>
        <v>S</v>
      </c>
      <c r="K70" s="18" t="str">
        <f>IF(BH70="1",COUNTIF(BH$9:BH70,"1"),"")</f>
        <v/>
      </c>
      <c r="L70" s="18" t="str">
        <f t="shared" si="91"/>
        <v>03</v>
      </c>
      <c r="M70" s="18" t="str">
        <f t="shared" si="92"/>
        <v>29</v>
      </c>
      <c r="N70" s="18" t="str">
        <f>IF(BI70="1",COUNTIF(BI$9:BI70,"1"),"")</f>
        <v/>
      </c>
      <c r="O70" s="18" t="str">
        <f t="shared" si="93"/>
        <v>×</v>
      </c>
      <c r="P70" s="21" t="str">
        <f t="shared" si="94"/>
        <v>9</v>
      </c>
      <c r="Q70" s="1"/>
      <c r="R70" s="12" t="str">
        <f t="shared" ca="1" si="125"/>
        <v/>
      </c>
      <c r="S70" s="41" t="str">
        <f t="shared" ca="1" si="125"/>
        <v/>
      </c>
      <c r="T70" s="41" t="str">
        <f t="shared" ca="1" si="125"/>
        <v/>
      </c>
      <c r="U70" s="41" t="str">
        <f t="shared" ca="1" si="125"/>
        <v/>
      </c>
      <c r="V70" s="41" t="str">
        <f t="shared" ca="1" si="125"/>
        <v/>
      </c>
      <c r="W70" s="41" t="str">
        <f t="shared" ca="1" si="125"/>
        <v/>
      </c>
      <c r="X70" s="67"/>
      <c r="Y70" s="68" t="str">
        <f t="shared" ca="1" si="126"/>
        <v/>
      </c>
      <c r="Z70" s="69" t="str">
        <f t="shared" ca="1" si="126"/>
        <v/>
      </c>
      <c r="AA70" s="69" t="str">
        <f t="shared" ca="1" si="126"/>
        <v/>
      </c>
      <c r="AB70" s="69" t="str">
        <f t="shared" ca="1" si="126"/>
        <v/>
      </c>
      <c r="AC70" s="69" t="str">
        <f t="shared" ca="1" si="126"/>
        <v/>
      </c>
      <c r="AD70" s="69" t="str">
        <f t="shared" ca="1" si="126"/>
        <v/>
      </c>
      <c r="AE70" s="67"/>
      <c r="AH70" s="2" t="str">
        <f t="shared" si="77"/>
        <v/>
      </c>
      <c r="AI70" s="2" t="str">
        <f t="shared" si="78"/>
        <v/>
      </c>
      <c r="AJ70" s="2" t="str">
        <f t="shared" si="63"/>
        <v/>
      </c>
      <c r="AK70" s="2" t="str">
        <f t="shared" si="42"/>
        <v/>
      </c>
      <c r="AL70" s="2" t="str">
        <f t="shared" si="43"/>
        <v/>
      </c>
      <c r="AM70" s="2" t="str">
        <f t="shared" si="44"/>
        <v/>
      </c>
      <c r="AN70" s="2" t="str">
        <f t="shared" si="45"/>
        <v/>
      </c>
      <c r="AO70" s="2" t="str">
        <f t="shared" si="79"/>
        <v/>
      </c>
      <c r="AP70" s="2" t="str">
        <f t="shared" si="80"/>
        <v/>
      </c>
      <c r="AQ70" s="2" t="str">
        <f t="shared" si="64"/>
        <v/>
      </c>
      <c r="AR70" s="2" t="str">
        <f t="shared" si="48"/>
        <v/>
      </c>
      <c r="AS70" s="2" t="str">
        <f t="shared" si="49"/>
        <v/>
      </c>
      <c r="AT70" s="2" t="str">
        <f t="shared" si="50"/>
        <v/>
      </c>
      <c r="AU70" s="2" t="str">
        <f t="shared" si="51"/>
        <v>×</v>
      </c>
      <c r="AV70" s="2" t="str">
        <f t="shared" si="52"/>
        <v xml:space="preserve"> </v>
      </c>
      <c r="AW70" s="2" t="str">
        <f t="shared" si="127"/>
        <v>5</v>
      </c>
      <c r="AX70" s="2" t="str">
        <f t="shared" si="128"/>
        <v xml:space="preserve"> </v>
      </c>
      <c r="AY70" s="2" t="str">
        <f t="shared" si="129"/>
        <v xml:space="preserve"> </v>
      </c>
      <c r="AZ70" s="2"/>
      <c r="BA70" s="2" t="str">
        <f t="shared" si="53"/>
        <v/>
      </c>
      <c r="BB70" s="2" t="str">
        <f t="shared" si="54"/>
        <v/>
      </c>
      <c r="BC70" s="2" t="str">
        <f t="shared" si="55"/>
        <v/>
      </c>
      <c r="BD70" s="2" t="str">
        <f t="shared" si="56"/>
        <v/>
      </c>
      <c r="BH70" s="320" t="str">
        <f t="shared" si="81"/>
        <v/>
      </c>
      <c r="BI70" s="16" t="str">
        <f t="shared" si="82"/>
        <v/>
      </c>
      <c r="BJ70" s="4" t="str">
        <f t="shared" si="95"/>
        <v/>
      </c>
      <c r="BK70" s="7" t="str">
        <f t="shared" si="96"/>
        <v>×</v>
      </c>
      <c r="BL70" s="7" t="str">
        <f t="shared" si="97"/>
        <v/>
      </c>
      <c r="BM70" s="8" t="str">
        <f t="shared" si="57"/>
        <v/>
      </c>
      <c r="BN70" s="8" t="str">
        <f t="shared" si="98"/>
        <v/>
      </c>
      <c r="BO70" s="8" t="str">
        <f t="shared" si="76"/>
        <v/>
      </c>
      <c r="BP70" s="8" t="str">
        <f t="shared" si="99"/>
        <v/>
      </c>
      <c r="BQ70" s="8" t="str">
        <f t="shared" si="100"/>
        <v/>
      </c>
      <c r="BR70" s="8" t="str">
        <f t="shared" si="101"/>
        <v/>
      </c>
      <c r="BS70" s="8" t="str">
        <f t="shared" si="59"/>
        <v/>
      </c>
      <c r="BT70" s="9" t="str">
        <f t="shared" si="60"/>
        <v/>
      </c>
      <c r="BU70" s="10" t="str">
        <f t="shared" si="102"/>
        <v/>
      </c>
      <c r="BV70" s="7" t="str">
        <f t="shared" si="103"/>
        <v/>
      </c>
      <c r="BW70" s="7" t="str">
        <f t="shared" si="104"/>
        <v/>
      </c>
      <c r="BX70" s="5" t="str">
        <f t="shared" si="105"/>
        <v>S</v>
      </c>
      <c r="BY70" s="3" t="str">
        <f t="shared" si="106"/>
        <v>S</v>
      </c>
      <c r="BZ70" s="5">
        <f t="shared" si="107"/>
        <v>5</v>
      </c>
      <c r="CA70" s="8">
        <f t="shared" si="30"/>
        <v>5</v>
      </c>
      <c r="CB70" s="8" t="str">
        <f t="shared" si="61"/>
        <v>S</v>
      </c>
      <c r="CC70" s="8" t="str">
        <f t="shared" si="108"/>
        <v/>
      </c>
      <c r="CD70" s="8" t="str">
        <f t="shared" si="109"/>
        <v>03</v>
      </c>
      <c r="CE70" s="8" t="str">
        <f t="shared" si="110"/>
        <v>29</v>
      </c>
      <c r="CF70" s="8" t="str">
        <f t="shared" si="62"/>
        <v/>
      </c>
      <c r="CG70" s="8" t="str">
        <f t="shared" si="111"/>
        <v>×</v>
      </c>
      <c r="CH70" s="8">
        <f t="shared" si="112"/>
        <v>9</v>
      </c>
      <c r="CI70" s="4"/>
      <c r="CJ70" s="4" t="str">
        <f t="shared" si="36"/>
        <v>S</v>
      </c>
      <c r="CK70" s="5" t="str">
        <f t="shared" si="113"/>
        <v>7m失敗</v>
      </c>
      <c r="CL70" s="1" t="str">
        <f t="shared" si="67"/>
        <v/>
      </c>
      <c r="CM70" s="337" t="str">
        <f t="shared" si="68"/>
        <v/>
      </c>
      <c r="CN70" s="337" t="str">
        <f t="shared" si="69"/>
        <v/>
      </c>
      <c r="CO70" s="8" t="str">
        <f t="shared" si="70"/>
        <v/>
      </c>
      <c r="CP70" s="8"/>
      <c r="CQ70" s="8" t="str">
        <f t="shared" si="71"/>
        <v/>
      </c>
      <c r="CR70" s="8" t="str">
        <f t="shared" si="72"/>
        <v/>
      </c>
      <c r="CS70" s="8" t="str">
        <f t="shared" si="73"/>
        <v/>
      </c>
      <c r="CT70" s="8" t="str">
        <f t="shared" si="74"/>
        <v/>
      </c>
      <c r="CU70" s="8"/>
      <c r="CV70" s="8" t="str">
        <f t="shared" si="75"/>
        <v/>
      </c>
    </row>
    <row r="71" spans="1:100" ht="17.25" customHeight="1" x14ac:dyDescent="0.15">
      <c r="A71" s="54">
        <v>63</v>
      </c>
      <c r="B71" s="275"/>
      <c r="C71" s="61"/>
      <c r="D71" s="272"/>
      <c r="E71" s="58"/>
      <c r="F71" s="64"/>
      <c r="G71" s="272"/>
      <c r="H71" s="341"/>
      <c r="I71" s="20" t="str">
        <f t="shared" si="89"/>
        <v/>
      </c>
      <c r="J71" s="18" t="str">
        <f t="shared" si="90"/>
        <v/>
      </c>
      <c r="K71" s="18" t="str">
        <f>IF(BH71="1",COUNTIF(BH$9:BH71,"1"),"")</f>
        <v/>
      </c>
      <c r="L71" s="18" t="str">
        <f t="shared" si="91"/>
        <v/>
      </c>
      <c r="M71" s="18" t="str">
        <f t="shared" si="92"/>
        <v/>
      </c>
      <c r="N71" s="18" t="str">
        <f>IF(BI71="1",COUNTIF(BI$9:BI71,"1"),"")</f>
        <v/>
      </c>
      <c r="O71" s="18" t="str">
        <f t="shared" si="93"/>
        <v/>
      </c>
      <c r="P71" s="21" t="str">
        <f t="shared" si="94"/>
        <v/>
      </c>
      <c r="Q71" s="1"/>
      <c r="R71" s="12" t="str">
        <f t="shared" ca="1" si="125"/>
        <v/>
      </c>
      <c r="S71" s="41" t="str">
        <f t="shared" ca="1" si="125"/>
        <v/>
      </c>
      <c r="T71" s="41" t="str">
        <f t="shared" ca="1" si="125"/>
        <v/>
      </c>
      <c r="U71" s="41" t="str">
        <f t="shared" ca="1" si="125"/>
        <v/>
      </c>
      <c r="V71" s="41" t="str">
        <f t="shared" ca="1" si="125"/>
        <v/>
      </c>
      <c r="W71" s="41" t="str">
        <f t="shared" ca="1" si="125"/>
        <v/>
      </c>
      <c r="X71" s="67"/>
      <c r="Y71" s="68" t="str">
        <f t="shared" ca="1" si="126"/>
        <v/>
      </c>
      <c r="Z71" s="69" t="str">
        <f t="shared" ca="1" si="126"/>
        <v/>
      </c>
      <c r="AA71" s="69" t="str">
        <f t="shared" ca="1" si="126"/>
        <v/>
      </c>
      <c r="AB71" s="69" t="str">
        <f t="shared" ca="1" si="126"/>
        <v/>
      </c>
      <c r="AC71" s="69" t="str">
        <f t="shared" ca="1" si="126"/>
        <v/>
      </c>
      <c r="AD71" s="69" t="str">
        <f t="shared" ca="1" si="126"/>
        <v/>
      </c>
      <c r="AE71" s="67"/>
      <c r="AH71" s="2" t="str">
        <f t="shared" si="77"/>
        <v/>
      </c>
      <c r="AI71" s="2" t="str">
        <f t="shared" si="78"/>
        <v/>
      </c>
      <c r="AJ71" s="2" t="str">
        <f t="shared" si="63"/>
        <v/>
      </c>
      <c r="AK71" s="2" t="str">
        <f t="shared" si="42"/>
        <v/>
      </c>
      <c r="AL71" s="2" t="str">
        <f t="shared" si="43"/>
        <v/>
      </c>
      <c r="AM71" s="2" t="str">
        <f t="shared" si="44"/>
        <v/>
      </c>
      <c r="AN71" s="2" t="str">
        <f t="shared" si="45"/>
        <v/>
      </c>
      <c r="AO71" s="2" t="str">
        <f t="shared" si="79"/>
        <v/>
      </c>
      <c r="AP71" s="2" t="str">
        <f t="shared" si="80"/>
        <v/>
      </c>
      <c r="AQ71" s="2" t="str">
        <f t="shared" si="64"/>
        <v/>
      </c>
      <c r="AR71" s="2" t="str">
        <f t="shared" si="48"/>
        <v/>
      </c>
      <c r="AS71" s="2" t="str">
        <f t="shared" si="49"/>
        <v/>
      </c>
      <c r="AT71" s="2" t="str">
        <f t="shared" si="50"/>
        <v/>
      </c>
      <c r="AU71" s="2" t="str">
        <f t="shared" si="51"/>
        <v/>
      </c>
      <c r="AV71" s="2" t="str">
        <f t="shared" si="52"/>
        <v xml:space="preserve"> </v>
      </c>
      <c r="AW71" s="2" t="str">
        <f t="shared" si="127"/>
        <v xml:space="preserve"> </v>
      </c>
      <c r="AX71" s="2" t="str">
        <f t="shared" si="128"/>
        <v xml:space="preserve"> </v>
      </c>
      <c r="AY71" s="2" t="str">
        <f t="shared" si="129"/>
        <v xml:space="preserve"> </v>
      </c>
      <c r="AZ71" s="2"/>
      <c r="BA71" s="2" t="str">
        <f t="shared" si="53"/>
        <v/>
      </c>
      <c r="BB71" s="2" t="str">
        <f t="shared" si="54"/>
        <v/>
      </c>
      <c r="BC71" s="2" t="str">
        <f t="shared" si="55"/>
        <v/>
      </c>
      <c r="BD71" s="2" t="str">
        <f t="shared" si="56"/>
        <v/>
      </c>
      <c r="BH71" s="320" t="str">
        <f t="shared" si="81"/>
        <v/>
      </c>
      <c r="BI71" s="16" t="str">
        <f t="shared" si="82"/>
        <v/>
      </c>
      <c r="BJ71" s="4" t="str">
        <f t="shared" si="95"/>
        <v/>
      </c>
      <c r="BK71" s="7" t="str">
        <f t="shared" si="96"/>
        <v/>
      </c>
      <c r="BL71" s="7" t="str">
        <f t="shared" si="97"/>
        <v/>
      </c>
      <c r="BM71" s="8" t="str">
        <f t="shared" si="57"/>
        <v/>
      </c>
      <c r="BN71" s="8" t="str">
        <f t="shared" si="98"/>
        <v/>
      </c>
      <c r="BO71" s="8" t="str">
        <f t="shared" si="76"/>
        <v/>
      </c>
      <c r="BP71" s="8" t="str">
        <f t="shared" si="99"/>
        <v/>
      </c>
      <c r="BQ71" s="8" t="str">
        <f t="shared" si="100"/>
        <v/>
      </c>
      <c r="BR71" s="8" t="str">
        <f t="shared" si="101"/>
        <v/>
      </c>
      <c r="BS71" s="8" t="str">
        <f t="shared" si="59"/>
        <v/>
      </c>
      <c r="BT71" s="9" t="str">
        <f t="shared" si="60"/>
        <v/>
      </c>
      <c r="BU71" s="10" t="str">
        <f t="shared" si="102"/>
        <v/>
      </c>
      <c r="BV71" s="7" t="str">
        <f t="shared" si="103"/>
        <v/>
      </c>
      <c r="BW71" s="7" t="str">
        <f t="shared" si="104"/>
        <v/>
      </c>
      <c r="BX71" s="5" t="str">
        <f t="shared" si="105"/>
        <v/>
      </c>
      <c r="BY71" s="3" t="str">
        <f t="shared" si="106"/>
        <v/>
      </c>
      <c r="BZ71" s="5" t="str">
        <f t="shared" si="107"/>
        <v/>
      </c>
      <c r="CA71" s="8" t="str">
        <f t="shared" si="30"/>
        <v/>
      </c>
      <c r="CB71" s="8" t="str">
        <f t="shared" si="61"/>
        <v/>
      </c>
      <c r="CC71" s="8" t="str">
        <f t="shared" si="108"/>
        <v/>
      </c>
      <c r="CD71" s="8" t="str">
        <f t="shared" si="109"/>
        <v/>
      </c>
      <c r="CE71" s="8" t="str">
        <f t="shared" si="110"/>
        <v/>
      </c>
      <c r="CF71" s="8" t="str">
        <f t="shared" si="62"/>
        <v/>
      </c>
      <c r="CG71" s="8" t="str">
        <f t="shared" si="111"/>
        <v/>
      </c>
      <c r="CH71" s="8" t="str">
        <f t="shared" si="112"/>
        <v/>
      </c>
      <c r="CI71" s="4"/>
      <c r="CJ71" s="4" t="str">
        <f t="shared" si="36"/>
        <v/>
      </c>
      <c r="CK71" s="5" t="str">
        <f t="shared" si="113"/>
        <v/>
      </c>
      <c r="CL71" s="1" t="str">
        <f t="shared" si="67"/>
        <v/>
      </c>
      <c r="CM71" s="337" t="str">
        <f t="shared" si="68"/>
        <v/>
      </c>
      <c r="CN71" s="337" t="str">
        <f t="shared" si="69"/>
        <v/>
      </c>
      <c r="CO71" s="8" t="str">
        <f t="shared" si="70"/>
        <v/>
      </c>
      <c r="CP71" s="8"/>
      <c r="CQ71" s="8" t="str">
        <f t="shared" si="71"/>
        <v/>
      </c>
      <c r="CR71" s="8" t="str">
        <f t="shared" si="72"/>
        <v/>
      </c>
      <c r="CS71" s="8" t="str">
        <f t="shared" si="73"/>
        <v/>
      </c>
      <c r="CT71" s="8" t="str">
        <f t="shared" si="74"/>
        <v/>
      </c>
      <c r="CU71" s="8"/>
      <c r="CV71" s="8" t="str">
        <f t="shared" si="75"/>
        <v/>
      </c>
    </row>
    <row r="72" spans="1:100" ht="17.25" customHeight="1" x14ac:dyDescent="0.15">
      <c r="A72" s="54">
        <v>64</v>
      </c>
      <c r="B72" s="275" t="s">
        <v>105</v>
      </c>
      <c r="C72" s="61"/>
      <c r="D72" s="272"/>
      <c r="E72" s="58" t="s">
        <v>201</v>
      </c>
      <c r="F72" s="64"/>
      <c r="G72" s="272"/>
      <c r="H72" s="341"/>
      <c r="I72" s="20" t="str">
        <f t="shared" si="89"/>
        <v/>
      </c>
      <c r="J72" s="18" t="str">
        <f t="shared" si="90"/>
        <v/>
      </c>
      <c r="K72" s="18" t="str">
        <f>IF(BH72="1",COUNTIF(BH$9:BH72,"1"),"")</f>
        <v/>
      </c>
      <c r="L72" s="18" t="str">
        <f t="shared" si="91"/>
        <v>延2</v>
      </c>
      <c r="M72" s="18" t="str">
        <f t="shared" si="92"/>
        <v>後半</v>
      </c>
      <c r="N72" s="18" t="str">
        <f>IF(BI72="1",COUNTIF(BI$9:BI72,"1"),"")</f>
        <v/>
      </c>
      <c r="O72" s="18" t="str">
        <f t="shared" si="93"/>
        <v/>
      </c>
      <c r="P72" s="21" t="str">
        <f t="shared" si="94"/>
        <v/>
      </c>
      <c r="Q72" s="1"/>
      <c r="R72" s="12" t="str">
        <f t="shared" ca="1" si="125"/>
        <v/>
      </c>
      <c r="S72" s="41" t="str">
        <f t="shared" ca="1" si="125"/>
        <v/>
      </c>
      <c r="T72" s="41" t="str">
        <f t="shared" ca="1" si="125"/>
        <v/>
      </c>
      <c r="U72" s="41" t="str">
        <f t="shared" ca="1" si="125"/>
        <v/>
      </c>
      <c r="V72" s="41" t="str">
        <f t="shared" ca="1" si="125"/>
        <v/>
      </c>
      <c r="W72" s="41" t="str">
        <f t="shared" ca="1" si="125"/>
        <v/>
      </c>
      <c r="X72" s="67"/>
      <c r="Y72" s="68" t="str">
        <f t="shared" ca="1" si="126"/>
        <v/>
      </c>
      <c r="Z72" s="69" t="str">
        <f t="shared" ca="1" si="126"/>
        <v/>
      </c>
      <c r="AA72" s="69" t="str">
        <f t="shared" ca="1" si="126"/>
        <v/>
      </c>
      <c r="AB72" s="69" t="str">
        <f t="shared" ca="1" si="126"/>
        <v/>
      </c>
      <c r="AC72" s="69" t="str">
        <f t="shared" ca="1" si="126"/>
        <v/>
      </c>
      <c r="AD72" s="69" t="str">
        <f t="shared" ca="1" si="126"/>
        <v/>
      </c>
      <c r="AE72" s="67"/>
      <c r="AH72" s="2" t="str">
        <f t="shared" si="77"/>
        <v/>
      </c>
      <c r="AI72" s="2" t="str">
        <f t="shared" si="78"/>
        <v/>
      </c>
      <c r="AJ72" s="2" t="str">
        <f t="shared" si="63"/>
        <v/>
      </c>
      <c r="AK72" s="2" t="str">
        <f t="shared" si="42"/>
        <v/>
      </c>
      <c r="AL72" s="2" t="str">
        <f t="shared" si="43"/>
        <v/>
      </c>
      <c r="AM72" s="2" t="str">
        <f t="shared" si="44"/>
        <v/>
      </c>
      <c r="AN72" s="2" t="str">
        <f t="shared" si="45"/>
        <v/>
      </c>
      <c r="AO72" s="2" t="str">
        <f t="shared" si="79"/>
        <v/>
      </c>
      <c r="AP72" s="2" t="str">
        <f t="shared" si="80"/>
        <v/>
      </c>
      <c r="AQ72" s="2" t="str">
        <f t="shared" si="64"/>
        <v/>
      </c>
      <c r="AR72" s="2" t="str">
        <f t="shared" si="48"/>
        <v/>
      </c>
      <c r="AS72" s="2" t="str">
        <f t="shared" si="49"/>
        <v/>
      </c>
      <c r="AT72" s="2" t="str">
        <f t="shared" si="50"/>
        <v/>
      </c>
      <c r="AU72" s="2" t="str">
        <f t="shared" si="51"/>
        <v/>
      </c>
      <c r="AV72" s="2" t="str">
        <f t="shared" si="52"/>
        <v xml:space="preserve"> </v>
      </c>
      <c r="AW72" s="2" t="str">
        <f t="shared" si="127"/>
        <v xml:space="preserve"> </v>
      </c>
      <c r="AX72" s="2" t="str">
        <f t="shared" si="128"/>
        <v xml:space="preserve"> </v>
      </c>
      <c r="AY72" s="2" t="str">
        <f t="shared" si="129"/>
        <v xml:space="preserve"> </v>
      </c>
      <c r="AZ72" s="2"/>
      <c r="BA72" s="2" t="str">
        <f t="shared" si="53"/>
        <v/>
      </c>
      <c r="BB72" s="2" t="str">
        <f t="shared" si="54"/>
        <v/>
      </c>
      <c r="BC72" s="2" t="str">
        <f t="shared" si="55"/>
        <v/>
      </c>
      <c r="BD72" s="2" t="str">
        <f t="shared" si="56"/>
        <v/>
      </c>
      <c r="BH72" s="320" t="str">
        <f t="shared" si="81"/>
        <v/>
      </c>
      <c r="BI72" s="16" t="str">
        <f t="shared" si="82"/>
        <v/>
      </c>
      <c r="BJ72" s="4" t="str">
        <f t="shared" si="95"/>
        <v/>
      </c>
      <c r="BK72" s="7" t="str">
        <f t="shared" si="96"/>
        <v/>
      </c>
      <c r="BL72" s="7" t="str">
        <f t="shared" si="97"/>
        <v/>
      </c>
      <c r="BM72" s="8" t="str">
        <f t="shared" si="57"/>
        <v/>
      </c>
      <c r="BN72" s="8" t="str">
        <f t="shared" si="98"/>
        <v/>
      </c>
      <c r="BO72" s="8" t="str">
        <f t="shared" si="76"/>
        <v/>
      </c>
      <c r="BP72" s="8" t="str">
        <f t="shared" si="99"/>
        <v>延2</v>
      </c>
      <c r="BQ72" s="8" t="str">
        <f t="shared" si="100"/>
        <v>後半</v>
      </c>
      <c r="BR72" s="8" t="str">
        <f t="shared" si="101"/>
        <v/>
      </c>
      <c r="BS72" s="8" t="str">
        <f t="shared" si="59"/>
        <v/>
      </c>
      <c r="BT72" s="9" t="str">
        <f t="shared" si="60"/>
        <v/>
      </c>
      <c r="BU72" s="10" t="str">
        <f t="shared" si="102"/>
        <v/>
      </c>
      <c r="BV72" s="7" t="str">
        <f t="shared" si="103"/>
        <v/>
      </c>
      <c r="BW72" s="7" t="str">
        <f t="shared" si="104"/>
        <v/>
      </c>
      <c r="BX72" s="5" t="str">
        <f t="shared" si="105"/>
        <v/>
      </c>
      <c r="BY72" s="3" t="str">
        <f t="shared" si="106"/>
        <v/>
      </c>
      <c r="BZ72" s="5" t="str">
        <f t="shared" si="107"/>
        <v/>
      </c>
      <c r="CA72" s="8" t="str">
        <f t="shared" si="30"/>
        <v/>
      </c>
      <c r="CB72" s="8" t="str">
        <f t="shared" si="61"/>
        <v/>
      </c>
      <c r="CC72" s="8" t="str">
        <f t="shared" si="108"/>
        <v/>
      </c>
      <c r="CD72" s="8" t="str">
        <f t="shared" si="109"/>
        <v/>
      </c>
      <c r="CE72" s="8" t="str">
        <f t="shared" si="110"/>
        <v/>
      </c>
      <c r="CF72" s="8" t="str">
        <f t="shared" si="62"/>
        <v/>
      </c>
      <c r="CG72" s="8" t="str">
        <f t="shared" si="111"/>
        <v/>
      </c>
      <c r="CH72" s="8" t="str">
        <f t="shared" si="112"/>
        <v/>
      </c>
      <c r="CI72" s="4"/>
      <c r="CJ72" s="4" t="str">
        <f t="shared" si="36"/>
        <v/>
      </c>
      <c r="CK72" s="5" t="str">
        <f t="shared" si="113"/>
        <v/>
      </c>
      <c r="CL72" s="1" t="str">
        <f t="shared" si="67"/>
        <v/>
      </c>
      <c r="CM72" s="337" t="str">
        <f t="shared" si="68"/>
        <v/>
      </c>
      <c r="CN72" s="337" t="str">
        <f t="shared" si="69"/>
        <v/>
      </c>
      <c r="CO72" s="8" t="str">
        <f t="shared" si="70"/>
        <v/>
      </c>
      <c r="CP72" s="8"/>
      <c r="CQ72" s="8" t="str">
        <f t="shared" si="71"/>
        <v/>
      </c>
      <c r="CR72" s="8" t="str">
        <f t="shared" si="72"/>
        <v/>
      </c>
      <c r="CS72" s="8" t="str">
        <f t="shared" si="73"/>
        <v/>
      </c>
      <c r="CT72" s="8" t="str">
        <f t="shared" si="74"/>
        <v/>
      </c>
      <c r="CU72" s="8"/>
      <c r="CV72" s="8" t="str">
        <f t="shared" si="75"/>
        <v/>
      </c>
    </row>
    <row r="73" spans="1:100" ht="17.25" customHeight="1" x14ac:dyDescent="0.15">
      <c r="A73" s="54">
        <v>65</v>
      </c>
      <c r="B73" s="275" t="str">
        <f>+C1</f>
        <v>岩国商業</v>
      </c>
      <c r="C73" s="61">
        <v>5</v>
      </c>
      <c r="D73" s="272" t="s">
        <v>141</v>
      </c>
      <c r="E73" s="58" t="s">
        <v>202</v>
      </c>
      <c r="F73" s="64"/>
      <c r="G73" s="272"/>
      <c r="H73" s="341"/>
      <c r="I73" s="20" t="str">
        <f t="shared" ref="I73:I107" si="130">BM73&amp;CA73&amp;CO73</f>
        <v>5</v>
      </c>
      <c r="J73" s="18" t="str">
        <f t="shared" ref="J73:J107" si="131">BN73&amp;CB73</f>
        <v/>
      </c>
      <c r="K73" s="18">
        <f>IF(BH73="1",COUNTIF(BH$9:BH73,"1"),"")</f>
        <v>23</v>
      </c>
      <c r="L73" s="18" t="str">
        <f t="shared" ref="L73:L107" si="132">BP73&amp;CD73&amp;CR73</f>
        <v>00</v>
      </c>
      <c r="M73" s="18" t="str">
        <f t="shared" ref="M73:M107" si="133">BQ73&amp;CE73&amp;CS73</f>
        <v>58</v>
      </c>
      <c r="N73" s="18" t="str">
        <f>IF(BI73="1",COUNTIF(BI$9:BI73,"1"),"")</f>
        <v/>
      </c>
      <c r="O73" s="18" t="str">
        <f t="shared" ref="O73:O107" si="134">BS73&amp;CG73</f>
        <v/>
      </c>
      <c r="P73" s="21" t="str">
        <f t="shared" ref="P73:P107" si="135">BT73&amp;CH73&amp;CV73</f>
        <v/>
      </c>
      <c r="Q73" s="1"/>
      <c r="R73" s="49" t="str">
        <f t="shared" si="125"/>
        <v>A</v>
      </c>
      <c r="S73" s="363">
        <f t="shared" ca="1" si="125"/>
        <v>23</v>
      </c>
      <c r="T73" s="41">
        <f t="shared" si="125"/>
        <v>0</v>
      </c>
      <c r="U73" s="41">
        <f t="shared" si="125"/>
        <v>0</v>
      </c>
      <c r="V73" s="41">
        <f t="shared" si="125"/>
        <v>0</v>
      </c>
      <c r="W73" s="41">
        <f t="shared" si="125"/>
        <v>0</v>
      </c>
      <c r="X73" s="67"/>
      <c r="Y73" s="70" t="str">
        <f t="shared" si="126"/>
        <v>A</v>
      </c>
      <c r="Z73" s="365">
        <f t="shared" ca="1" si="126"/>
        <v>25</v>
      </c>
      <c r="AA73" s="69">
        <f t="shared" si="126"/>
        <v>1</v>
      </c>
      <c r="AB73" s="69">
        <f t="shared" si="126"/>
        <v>0</v>
      </c>
      <c r="AC73" s="69">
        <f t="shared" si="126"/>
        <v>0</v>
      </c>
      <c r="AD73" s="69">
        <f t="shared" si="126"/>
        <v>0</v>
      </c>
      <c r="AE73" s="67"/>
      <c r="AH73" s="2">
        <f t="shared" si="77"/>
        <v>5</v>
      </c>
      <c r="AI73" s="2" t="str">
        <f t="shared" si="78"/>
        <v/>
      </c>
      <c r="AJ73" s="2" t="str">
        <f t="shared" si="63"/>
        <v/>
      </c>
      <c r="AK73" s="2" t="str">
        <f t="shared" si="42"/>
        <v/>
      </c>
      <c r="AL73" s="2" t="str">
        <f t="shared" si="43"/>
        <v/>
      </c>
      <c r="AM73" s="2" t="str">
        <f t="shared" si="44"/>
        <v/>
      </c>
      <c r="AN73" s="2" t="str">
        <f t="shared" si="45"/>
        <v/>
      </c>
      <c r="AO73" s="2" t="str">
        <f t="shared" si="79"/>
        <v/>
      </c>
      <c r="AP73" s="2" t="str">
        <f t="shared" si="80"/>
        <v/>
      </c>
      <c r="AQ73" s="2" t="str">
        <f t="shared" si="64"/>
        <v/>
      </c>
      <c r="AR73" s="2" t="str">
        <f t="shared" si="48"/>
        <v/>
      </c>
      <c r="AS73" s="2" t="str">
        <f t="shared" si="49"/>
        <v/>
      </c>
      <c r="AT73" s="2" t="str">
        <f t="shared" si="50"/>
        <v/>
      </c>
      <c r="AU73" s="2" t="str">
        <f t="shared" si="51"/>
        <v/>
      </c>
      <c r="AV73" s="2" t="str">
        <f t="shared" si="52"/>
        <v xml:space="preserve"> </v>
      </c>
      <c r="AW73" s="2" t="str">
        <f t="shared" si="127"/>
        <v xml:space="preserve"> </v>
      </c>
      <c r="AX73" s="2" t="str">
        <f t="shared" si="128"/>
        <v xml:space="preserve"> </v>
      </c>
      <c r="AY73" s="2" t="str">
        <f t="shared" si="129"/>
        <v xml:space="preserve"> </v>
      </c>
      <c r="AZ73" s="2"/>
      <c r="BA73" s="2" t="str">
        <f t="shared" si="53"/>
        <v/>
      </c>
      <c r="BB73" s="2" t="str">
        <f t="shared" si="54"/>
        <v/>
      </c>
      <c r="BC73" s="2" t="str">
        <f t="shared" si="55"/>
        <v/>
      </c>
      <c r="BD73" s="2" t="str">
        <f t="shared" si="56"/>
        <v/>
      </c>
      <c r="BH73" s="320" t="str">
        <f t="shared" si="81"/>
        <v>1</v>
      </c>
      <c r="BI73" s="16" t="str">
        <f t="shared" si="82"/>
        <v/>
      </c>
      <c r="BJ73" s="4">
        <f t="shared" ref="BJ73:BJ107" si="136">IF(B73=+$C$1,C73,"")</f>
        <v>5</v>
      </c>
      <c r="BK73" s="7" t="str">
        <f t="shared" ref="BK73:BK107" si="137">IF(D73="7m得点","○",IF(D73="7m失敗","×",IF(D73="警告","W",IF(D73="退場","S",IF(D73="失格","D",IF(D73="失格報告書","DR",IF(D73="タイムアウト","T","")))))))</f>
        <v/>
      </c>
      <c r="BL73" s="7" t="str">
        <f t="shared" ref="BL73:BL107" si="138">IF(B73=+C$1,D73,"")</f>
        <v>得点</v>
      </c>
      <c r="BM73" s="8">
        <f t="shared" si="57"/>
        <v>5</v>
      </c>
      <c r="BN73" s="8" t="str">
        <f t="shared" ref="BN73:BN107" si="139">IF(B73=+$C$1,BK73,"")</f>
        <v/>
      </c>
      <c r="BO73" s="8" t="str">
        <f t="shared" si="76"/>
        <v>1</v>
      </c>
      <c r="BP73" s="8" t="str">
        <f t="shared" ref="BP73:BP107" si="140">IF(B73=+$C$1,MID($E73,1,2),IF(B73="period",MID($E73,1,2),""))</f>
        <v>00</v>
      </c>
      <c r="BQ73" s="8" t="str">
        <f t="shared" ref="BQ73:BQ107" si="141">IF(B73=+$C$1,MID($E73,3,2),IF(B73="period",MID($E73,3,2),""))</f>
        <v>58</v>
      </c>
      <c r="BR73" s="8" t="str">
        <f t="shared" ref="BR73:BR107" si="142">IF(B73=+$K$1,"",IF(BX73="○","1",IF(BV73="1","1","")))</f>
        <v/>
      </c>
      <c r="BS73" s="8" t="str">
        <f t="shared" si="59"/>
        <v/>
      </c>
      <c r="BT73" s="9" t="str">
        <f t="shared" si="60"/>
        <v/>
      </c>
      <c r="BU73" s="10">
        <f t="shared" ref="BU73:BU107" si="143">IF(B73=+$C$1,F73,"")</f>
        <v>0</v>
      </c>
      <c r="BV73" s="7" t="str">
        <f t="shared" ref="BV73:BV107" si="144">IF(B73=+$C$1,BX73,"")</f>
        <v/>
      </c>
      <c r="BW73" s="7" t="str">
        <f t="shared" ref="BW73:BW104" si="145">IF(B73=+$C$1,BX73,"")</f>
        <v/>
      </c>
      <c r="BX73" s="5" t="str">
        <f t="shared" ref="BX73:BX107" si="146">IF(G73="7m得点","○",IF(G73="7m失敗","×",IF(G73="警告","W",IF(G73="退場","S",IF(G73="失格","D",IF(G73="失格報告書","DR",IF(G73="得点","1",IF(G73="タイムアウト","T",""))))))))</f>
        <v/>
      </c>
      <c r="BY73" s="3" t="str">
        <f t="shared" ref="BY73:BY107" si="147">IF(B73=+$K$1,CJ73,"")</f>
        <v/>
      </c>
      <c r="BZ73" s="5" t="str">
        <f t="shared" ref="BZ73:BZ107" si="148">IF(B73=+$K$1,F73,"")</f>
        <v/>
      </c>
      <c r="CA73" s="8" t="str">
        <f t="shared" ref="CA73:CA107" si="149">IF(BZ73=0,"",BZ73)</f>
        <v/>
      </c>
      <c r="CB73" s="8" t="str">
        <f t="shared" si="61"/>
        <v/>
      </c>
      <c r="CC73" s="8" t="str">
        <f t="shared" ref="CC73:CC107" si="150">IF(B73=+$C$1,"",IF(CJ73="○","1",IF(CJ73="1","1","")))</f>
        <v/>
      </c>
      <c r="CD73" s="8" t="str">
        <f t="shared" ref="CD73:CD107" si="151">IF(B73=+$K$1,MID($E73,1,2),"")</f>
        <v/>
      </c>
      <c r="CE73" s="8" t="str">
        <f t="shared" ref="CE73:CE107" si="152">IF(B73=+$K$1,MID($E73,3,2),"")</f>
        <v/>
      </c>
      <c r="CF73" s="8" t="str">
        <f t="shared" si="62"/>
        <v/>
      </c>
      <c r="CG73" s="8" t="str">
        <f t="shared" ref="CG73:CG107" si="153">IF(B73=+$K$1,BK73,"")</f>
        <v/>
      </c>
      <c r="CH73" s="8" t="str">
        <f t="shared" si="112"/>
        <v/>
      </c>
      <c r="CI73" s="4"/>
      <c r="CJ73" s="4" t="str">
        <f t="shared" ref="CJ73:CJ107" si="154">IF(G73="7m得点","○",IF(G73="7m失敗","×",IF(G73="警告","W",IF(G73="退場","S",IF(G73="失格","D",IF(G73="失格報告書","DR",IF(G73="得点","1",IF(G73="タイムアウト","T",""))))))))</f>
        <v/>
      </c>
      <c r="CK73" s="5" t="str">
        <f t="shared" ref="CK73:CK107" si="155">IF(B73=+$K$1,D73,"")</f>
        <v/>
      </c>
      <c r="CL73" s="1" t="str">
        <f t="shared" si="67"/>
        <v/>
      </c>
      <c r="CM73" s="337" t="str">
        <f t="shared" si="68"/>
        <v/>
      </c>
      <c r="CN73" s="337" t="str">
        <f t="shared" si="69"/>
        <v/>
      </c>
      <c r="CO73" s="8" t="str">
        <f t="shared" si="70"/>
        <v/>
      </c>
      <c r="CP73" s="8"/>
      <c r="CQ73" s="8" t="str">
        <f t="shared" si="71"/>
        <v/>
      </c>
      <c r="CR73" s="8" t="str">
        <f t="shared" si="72"/>
        <v/>
      </c>
      <c r="CS73" s="8" t="str">
        <f t="shared" si="73"/>
        <v/>
      </c>
      <c r="CT73" s="8" t="str">
        <f t="shared" si="74"/>
        <v/>
      </c>
      <c r="CU73" s="8"/>
      <c r="CV73" s="8" t="str">
        <f t="shared" si="75"/>
        <v/>
      </c>
    </row>
    <row r="74" spans="1:100" ht="17.25" customHeight="1" x14ac:dyDescent="0.15">
      <c r="A74" s="54">
        <v>66</v>
      </c>
      <c r="B74" s="275" t="str">
        <f>+K1</f>
        <v>下関中央工業</v>
      </c>
      <c r="C74" s="61">
        <v>5</v>
      </c>
      <c r="D74" s="272" t="s">
        <v>141</v>
      </c>
      <c r="E74" s="58" t="s">
        <v>203</v>
      </c>
      <c r="F74" s="64"/>
      <c r="G74" s="272"/>
      <c r="H74" s="341"/>
      <c r="I74" s="20" t="str">
        <f t="shared" si="130"/>
        <v/>
      </c>
      <c r="J74" s="18" t="str">
        <f t="shared" si="131"/>
        <v/>
      </c>
      <c r="K74" s="18" t="str">
        <f>IF(BH74="1",COUNTIF(BH$9:BH74,"1"),"")</f>
        <v/>
      </c>
      <c r="L74" s="18" t="str">
        <f t="shared" si="132"/>
        <v>02</v>
      </c>
      <c r="M74" s="18" t="str">
        <f t="shared" si="133"/>
        <v>09</v>
      </c>
      <c r="N74" s="18">
        <f>IF(BI74="1",COUNTIF(BI$9:BI74,"1"),"")</f>
        <v>23</v>
      </c>
      <c r="O74" s="18" t="str">
        <f t="shared" si="134"/>
        <v/>
      </c>
      <c r="P74" s="21" t="str">
        <f t="shared" si="135"/>
        <v>5</v>
      </c>
      <c r="Q74" s="1"/>
      <c r="R74" s="49" t="str">
        <f>R26</f>
        <v>B</v>
      </c>
      <c r="S74" s="363"/>
      <c r="T74" s="41">
        <f t="shared" ref="T74:W76" si="156">T26</f>
        <v>0</v>
      </c>
      <c r="U74" s="41">
        <f t="shared" si="156"/>
        <v>0</v>
      </c>
      <c r="V74" s="41">
        <f t="shared" si="156"/>
        <v>0</v>
      </c>
      <c r="W74" s="41">
        <f t="shared" si="156"/>
        <v>0</v>
      </c>
      <c r="X74" s="67"/>
      <c r="Y74" s="70" t="str">
        <f>Y26</f>
        <v>B</v>
      </c>
      <c r="Z74" s="365"/>
      <c r="AA74" s="69">
        <f t="shared" ref="AA74:AD76" si="157">AA26</f>
        <v>0</v>
      </c>
      <c r="AB74" s="69">
        <f t="shared" si="157"/>
        <v>0</v>
      </c>
      <c r="AC74" s="69">
        <f t="shared" si="157"/>
        <v>0</v>
      </c>
      <c r="AD74" s="69">
        <f t="shared" si="157"/>
        <v>0</v>
      </c>
      <c r="AE74" s="67"/>
      <c r="AH74" s="2" t="str">
        <f t="shared" si="77"/>
        <v/>
      </c>
      <c r="AI74" s="2" t="str">
        <f t="shared" si="78"/>
        <v/>
      </c>
      <c r="AJ74" s="2" t="str">
        <f t="shared" si="63"/>
        <v/>
      </c>
      <c r="AK74" s="2" t="str">
        <f t="shared" ref="AK74:AK107" si="158">IF($BN74="○",$BN74,"")</f>
        <v/>
      </c>
      <c r="AL74" s="2" t="str">
        <f t="shared" ref="AL74:AL107" si="159">IF($CB74="○",$CB74,"")</f>
        <v/>
      </c>
      <c r="AM74" s="2" t="str">
        <f t="shared" ref="AM74:AM107" si="160">IF($BN74="×",$BN74,"")</f>
        <v/>
      </c>
      <c r="AN74" s="2" t="str">
        <f t="shared" ref="AN74:AN107" si="161">IF($CB74="×",$CB74,"")</f>
        <v/>
      </c>
      <c r="AO74" s="2" t="str">
        <f t="shared" si="79"/>
        <v/>
      </c>
      <c r="AP74" s="2">
        <f t="shared" si="80"/>
        <v>5</v>
      </c>
      <c r="AQ74" s="2" t="str">
        <f t="shared" si="64"/>
        <v/>
      </c>
      <c r="AR74" s="2" t="str">
        <f t="shared" ref="AR74:AR107" si="162">IF($BS74="○",$BS74,"")</f>
        <v/>
      </c>
      <c r="AS74" s="2" t="str">
        <f t="shared" ref="AS74:AS107" si="163">IF($CG74="○",$CG74,"")</f>
        <v/>
      </c>
      <c r="AT74" s="2" t="str">
        <f t="shared" ref="AT74:AT107" si="164">IF($BS74="×",$BS74,"")</f>
        <v/>
      </c>
      <c r="AU74" s="2" t="str">
        <f t="shared" ref="AU74:AU107" si="165">IF($CG74="×",$CG74,"")</f>
        <v/>
      </c>
      <c r="AV74" s="2" t="str">
        <f t="shared" ref="AV74:AV107" si="166">UPPER(IF(BN74="W",BM74,IF(CB74="W",CA74," ")))</f>
        <v xml:space="preserve"> </v>
      </c>
      <c r="AW74" s="2" t="str">
        <f t="shared" si="127"/>
        <v xml:space="preserve"> </v>
      </c>
      <c r="AX74" s="2" t="str">
        <f t="shared" si="128"/>
        <v xml:space="preserve"> </v>
      </c>
      <c r="AY74" s="2" t="str">
        <f t="shared" si="129"/>
        <v xml:space="preserve"> </v>
      </c>
      <c r="AZ74" s="2"/>
      <c r="BA74" s="2" t="str">
        <f t="shared" ref="BA74:BA107" si="167">UPPER(IF(BS74="W",BT74,IF(CG74="W",CH74,"")))</f>
        <v/>
      </c>
      <c r="BB74" s="2" t="str">
        <f t="shared" ref="BB74:BB107" si="168">UPPER(IF(BS74="S",BT74,IF(CG74="S",CH74,"")))</f>
        <v/>
      </c>
      <c r="BC74" s="2" t="str">
        <f t="shared" ref="BC74:BC107" si="169">UPPER(IF(BS74="D",BT74,IF(CG74="D",CH74,"")))</f>
        <v/>
      </c>
      <c r="BD74" s="2" t="str">
        <f t="shared" ref="BD74:BD107" si="170">UPPER(IF(BS74="DR",BT74,IF(CG74="DR",CH74,"")))</f>
        <v/>
      </c>
      <c r="BE74" s="2"/>
      <c r="BH74" s="320" t="str">
        <f t="shared" si="81"/>
        <v/>
      </c>
      <c r="BI74" s="16" t="str">
        <f t="shared" si="82"/>
        <v>1</v>
      </c>
      <c r="BJ74" s="4" t="str">
        <f t="shared" si="136"/>
        <v/>
      </c>
      <c r="BK74" s="7" t="str">
        <f t="shared" si="137"/>
        <v/>
      </c>
      <c r="BL74" s="7" t="str">
        <f t="shared" si="138"/>
        <v/>
      </c>
      <c r="BM74" s="8" t="str">
        <f t="shared" ref="BM74:BM107" si="171">IF(BJ74=0,"",BJ74)</f>
        <v/>
      </c>
      <c r="BN74" s="8" t="str">
        <f t="shared" si="139"/>
        <v/>
      </c>
      <c r="BO74" s="8" t="str">
        <f t="shared" ref="BO74:BO107" si="172">IF(BN74="○","1",IF(BL74="得点","1",""))</f>
        <v/>
      </c>
      <c r="BP74" s="8" t="str">
        <f t="shared" si="140"/>
        <v/>
      </c>
      <c r="BQ74" s="8" t="str">
        <f t="shared" si="141"/>
        <v/>
      </c>
      <c r="BR74" s="8" t="str">
        <f t="shared" si="142"/>
        <v/>
      </c>
      <c r="BS74" s="8" t="str">
        <f t="shared" ref="BS74:BS107" si="173">IF(BW74="1","",BW74)</f>
        <v/>
      </c>
      <c r="BT74" s="9" t="str">
        <f t="shared" ref="BT74:BT107" si="174">IF(BU74=0,"",BU74)</f>
        <v/>
      </c>
      <c r="BU74" s="10" t="str">
        <f t="shared" si="143"/>
        <v/>
      </c>
      <c r="BV74" s="7" t="str">
        <f t="shared" si="144"/>
        <v/>
      </c>
      <c r="BW74" s="7" t="str">
        <f t="shared" si="145"/>
        <v/>
      </c>
      <c r="BX74" s="5" t="str">
        <f t="shared" si="146"/>
        <v/>
      </c>
      <c r="BY74" s="3" t="str">
        <f t="shared" si="147"/>
        <v/>
      </c>
      <c r="BZ74" s="5">
        <f t="shared" si="148"/>
        <v>0</v>
      </c>
      <c r="CA74" s="8" t="str">
        <f t="shared" si="149"/>
        <v/>
      </c>
      <c r="CB74" s="8" t="str">
        <f t="shared" ref="CB74:CB107" si="175">IF(BY74="","",IF(BY74="1","",BY74))</f>
        <v/>
      </c>
      <c r="CC74" s="8" t="str">
        <f t="shared" si="150"/>
        <v/>
      </c>
      <c r="CD74" s="8" t="str">
        <f t="shared" si="151"/>
        <v>02</v>
      </c>
      <c r="CE74" s="8" t="str">
        <f t="shared" si="152"/>
        <v>09</v>
      </c>
      <c r="CF74" s="8" t="str">
        <f t="shared" ref="CF74:CF107" si="176">IF(CG74="○","1",IF(CK74="得点","1",""))</f>
        <v>1</v>
      </c>
      <c r="CG74" s="8" t="str">
        <f t="shared" si="153"/>
        <v/>
      </c>
      <c r="CH74" s="8">
        <f t="shared" ref="CH74:CH107" si="177">IF(C74="","",IF(B74=+$K$1,C74,""))</f>
        <v>5</v>
      </c>
      <c r="CI74" s="4"/>
      <c r="CJ74" s="4" t="str">
        <f t="shared" si="154"/>
        <v/>
      </c>
      <c r="CK74" s="5" t="str">
        <f t="shared" si="155"/>
        <v>得点</v>
      </c>
      <c r="CL74" s="1" t="str">
        <f t="shared" si="67"/>
        <v/>
      </c>
      <c r="CM74" s="337" t="str">
        <f t="shared" si="68"/>
        <v/>
      </c>
      <c r="CN74" s="337" t="str">
        <f t="shared" si="69"/>
        <v/>
      </c>
      <c r="CO74" s="8" t="str">
        <f t="shared" si="70"/>
        <v/>
      </c>
      <c r="CP74" s="8"/>
      <c r="CQ74" s="8" t="str">
        <f t="shared" si="71"/>
        <v/>
      </c>
      <c r="CR74" s="8" t="str">
        <f t="shared" si="72"/>
        <v/>
      </c>
      <c r="CS74" s="8" t="str">
        <f t="shared" si="73"/>
        <v/>
      </c>
      <c r="CT74" s="8" t="str">
        <f t="shared" si="74"/>
        <v/>
      </c>
      <c r="CU74" s="8"/>
      <c r="CV74" s="8" t="str">
        <f t="shared" si="75"/>
        <v/>
      </c>
    </row>
    <row r="75" spans="1:100" ht="17.25" customHeight="1" x14ac:dyDescent="0.15">
      <c r="A75" s="54">
        <v>67</v>
      </c>
      <c r="B75" s="275" t="s">
        <v>142</v>
      </c>
      <c r="C75" s="61">
        <v>5</v>
      </c>
      <c r="D75" s="272" t="s">
        <v>141</v>
      </c>
      <c r="E75" s="58" t="s">
        <v>204</v>
      </c>
      <c r="F75" s="64"/>
      <c r="G75" s="272"/>
      <c r="H75" s="341"/>
      <c r="I75" s="20" t="str">
        <f t="shared" si="130"/>
        <v/>
      </c>
      <c r="J75" s="18" t="str">
        <f t="shared" si="131"/>
        <v/>
      </c>
      <c r="K75" s="18" t="str">
        <f>IF(BH75="1",COUNTIF(BH$9:BH75,"1"),"")</f>
        <v/>
      </c>
      <c r="L75" s="18" t="str">
        <f t="shared" si="132"/>
        <v/>
      </c>
      <c r="M75" s="18" t="str">
        <f t="shared" si="133"/>
        <v/>
      </c>
      <c r="N75" s="18" t="str">
        <f>IF(BI75="1",COUNTIF(BI$9:BI75,"1"),"")</f>
        <v/>
      </c>
      <c r="O75" s="18" t="str">
        <f t="shared" si="134"/>
        <v/>
      </c>
      <c r="P75" s="21" t="str">
        <f t="shared" si="135"/>
        <v/>
      </c>
      <c r="Q75" s="1"/>
      <c r="R75" s="49" t="str">
        <f>R27</f>
        <v>C</v>
      </c>
      <c r="S75" s="363"/>
      <c r="T75" s="41">
        <f t="shared" si="156"/>
        <v>0</v>
      </c>
      <c r="U75" s="41">
        <f t="shared" si="156"/>
        <v>0</v>
      </c>
      <c r="V75" s="41">
        <f t="shared" si="156"/>
        <v>0</v>
      </c>
      <c r="W75" s="41">
        <f t="shared" si="156"/>
        <v>0</v>
      </c>
      <c r="X75" s="67"/>
      <c r="Y75" s="70" t="str">
        <f>Y27</f>
        <v>C</v>
      </c>
      <c r="Z75" s="365"/>
      <c r="AA75" s="69">
        <f t="shared" si="157"/>
        <v>0</v>
      </c>
      <c r="AB75" s="69">
        <f t="shared" si="157"/>
        <v>0</v>
      </c>
      <c r="AC75" s="69">
        <f t="shared" si="157"/>
        <v>0</v>
      </c>
      <c r="AD75" s="69">
        <f t="shared" si="157"/>
        <v>0</v>
      </c>
      <c r="AE75" s="67"/>
      <c r="AH75" s="2" t="str">
        <f t="shared" si="77"/>
        <v/>
      </c>
      <c r="AI75" s="2" t="str">
        <f t="shared" si="78"/>
        <v/>
      </c>
      <c r="AJ75" s="2" t="str">
        <f t="shared" ref="AJ75:AJ107" si="178">IF(CQ75=1,CO75,"")</f>
        <v/>
      </c>
      <c r="AK75" s="2" t="str">
        <f t="shared" si="158"/>
        <v/>
      </c>
      <c r="AL75" s="2" t="str">
        <f t="shared" si="159"/>
        <v/>
      </c>
      <c r="AM75" s="2" t="str">
        <f t="shared" si="160"/>
        <v/>
      </c>
      <c r="AN75" s="2" t="str">
        <f t="shared" si="161"/>
        <v/>
      </c>
      <c r="AO75" s="2" t="str">
        <f t="shared" si="79"/>
        <v/>
      </c>
      <c r="AP75" s="2" t="str">
        <f t="shared" si="80"/>
        <v/>
      </c>
      <c r="AQ75" s="2" t="str">
        <f t="shared" ref="AQ75:AQ107" si="179">IF(CT75=1,CV75,"")</f>
        <v/>
      </c>
      <c r="AR75" s="2" t="str">
        <f t="shared" si="162"/>
        <v/>
      </c>
      <c r="AS75" s="2" t="str">
        <f t="shared" si="163"/>
        <v/>
      </c>
      <c r="AT75" s="2" t="str">
        <f t="shared" si="164"/>
        <v/>
      </c>
      <c r="AU75" s="2" t="str">
        <f t="shared" si="165"/>
        <v/>
      </c>
      <c r="AV75" s="2" t="str">
        <f t="shared" si="166"/>
        <v xml:space="preserve"> </v>
      </c>
      <c r="AW75" s="2" t="str">
        <f t="shared" si="127"/>
        <v xml:space="preserve"> </v>
      </c>
      <c r="AX75" s="2" t="str">
        <f t="shared" si="128"/>
        <v xml:space="preserve"> </v>
      </c>
      <c r="AY75" s="2" t="str">
        <f t="shared" si="129"/>
        <v xml:space="preserve"> </v>
      </c>
      <c r="AZ75" s="2"/>
      <c r="BA75" s="2" t="str">
        <f t="shared" si="167"/>
        <v/>
      </c>
      <c r="BB75" s="2" t="str">
        <f t="shared" si="168"/>
        <v/>
      </c>
      <c r="BC75" s="2" t="str">
        <f t="shared" si="169"/>
        <v/>
      </c>
      <c r="BD75" s="2" t="str">
        <f t="shared" si="170"/>
        <v/>
      </c>
      <c r="BH75" s="320" t="str">
        <f t="shared" si="81"/>
        <v/>
      </c>
      <c r="BI75" s="16" t="str">
        <f t="shared" si="82"/>
        <v/>
      </c>
      <c r="BJ75" s="4" t="str">
        <f t="shared" si="136"/>
        <v/>
      </c>
      <c r="BK75" s="7" t="str">
        <f t="shared" si="137"/>
        <v/>
      </c>
      <c r="BL75" s="7" t="str">
        <f t="shared" si="138"/>
        <v/>
      </c>
      <c r="BM75" s="8" t="str">
        <f t="shared" si="171"/>
        <v/>
      </c>
      <c r="BN75" s="8" t="str">
        <f t="shared" si="139"/>
        <v/>
      </c>
      <c r="BO75" s="8" t="str">
        <f t="shared" si="172"/>
        <v/>
      </c>
      <c r="BP75" s="8" t="str">
        <f t="shared" si="140"/>
        <v/>
      </c>
      <c r="BQ75" s="8" t="str">
        <f t="shared" si="141"/>
        <v/>
      </c>
      <c r="BR75" s="8" t="str">
        <f t="shared" si="142"/>
        <v/>
      </c>
      <c r="BS75" s="8" t="str">
        <f t="shared" si="173"/>
        <v/>
      </c>
      <c r="BT75" s="9" t="str">
        <f t="shared" si="174"/>
        <v/>
      </c>
      <c r="BU75" s="10" t="str">
        <f t="shared" si="143"/>
        <v/>
      </c>
      <c r="BV75" s="7" t="str">
        <f t="shared" si="144"/>
        <v/>
      </c>
      <c r="BW75" s="7" t="str">
        <f t="shared" si="145"/>
        <v/>
      </c>
      <c r="BX75" s="5" t="str">
        <f t="shared" si="146"/>
        <v/>
      </c>
      <c r="BY75" s="3" t="str">
        <f t="shared" si="147"/>
        <v/>
      </c>
      <c r="BZ75" s="5" t="str">
        <f t="shared" si="148"/>
        <v/>
      </c>
      <c r="CA75" s="8" t="str">
        <f t="shared" si="149"/>
        <v/>
      </c>
      <c r="CB75" s="8" t="str">
        <f t="shared" si="175"/>
        <v/>
      </c>
      <c r="CC75" s="8" t="str">
        <f t="shared" si="150"/>
        <v/>
      </c>
      <c r="CD75" s="8" t="str">
        <f t="shared" si="151"/>
        <v/>
      </c>
      <c r="CE75" s="8" t="str">
        <f t="shared" si="152"/>
        <v/>
      </c>
      <c r="CF75" s="8" t="str">
        <f t="shared" si="176"/>
        <v/>
      </c>
      <c r="CG75" s="8" t="str">
        <f t="shared" si="153"/>
        <v/>
      </c>
      <c r="CH75" s="8" t="str">
        <f t="shared" si="177"/>
        <v/>
      </c>
      <c r="CI75" s="4"/>
      <c r="CJ75" s="4" t="str">
        <f t="shared" si="154"/>
        <v/>
      </c>
      <c r="CK75" s="5" t="str">
        <f t="shared" si="155"/>
        <v/>
      </c>
      <c r="CL75" s="1" t="str">
        <f t="shared" ref="CL75:CL107" si="180">MID(H75,1,1)</f>
        <v/>
      </c>
      <c r="CM75" s="337" t="str">
        <f t="shared" ref="CM75:CM107" si="181">MID(H75,2,1)</f>
        <v/>
      </c>
      <c r="CN75" s="337" t="str">
        <f t="shared" ref="CN75:CN107" si="182">MID(H75,3,1)</f>
        <v/>
      </c>
      <c r="CO75" s="8" t="str">
        <f t="shared" ref="CO75:CO107" si="183">IF(CL75="1",CM75*10+CN75,"")</f>
        <v/>
      </c>
      <c r="CP75" s="8"/>
      <c r="CQ75" s="8" t="str">
        <f t="shared" ref="CQ75:CQ107" si="184">IF(CO75="","",1)</f>
        <v/>
      </c>
      <c r="CR75" s="8" t="str">
        <f t="shared" ref="CR75:CR107" si="185">IF(H75="","",MID(H75,4,2))</f>
        <v/>
      </c>
      <c r="CS75" s="8" t="str">
        <f t="shared" ref="CS75:CS107" si="186">IF(H75="","",MID(H75,6,2))</f>
        <v/>
      </c>
      <c r="CT75" s="8" t="str">
        <f t="shared" ref="CT75:CT107" si="187">IF(CV75="","",1)</f>
        <v/>
      </c>
      <c r="CU75" s="8"/>
      <c r="CV75" s="8" t="str">
        <f t="shared" ref="CV75:CV107" si="188">IF(CL75="2",CM75*10+CN75,"")</f>
        <v/>
      </c>
    </row>
    <row r="76" spans="1:100" ht="17.25" customHeight="1" x14ac:dyDescent="0.15">
      <c r="A76" s="54">
        <v>68</v>
      </c>
      <c r="B76" s="275" t="str">
        <f>+C1</f>
        <v>岩国商業</v>
      </c>
      <c r="C76" s="61">
        <v>5</v>
      </c>
      <c r="D76" s="272" t="s">
        <v>162</v>
      </c>
      <c r="E76" s="58" t="s">
        <v>205</v>
      </c>
      <c r="F76" s="64">
        <v>13</v>
      </c>
      <c r="G76" s="272" t="s">
        <v>143</v>
      </c>
      <c r="H76" s="341"/>
      <c r="I76" s="20" t="str">
        <f t="shared" si="130"/>
        <v>5</v>
      </c>
      <c r="J76" s="18" t="str">
        <f t="shared" si="131"/>
        <v>S</v>
      </c>
      <c r="K76" s="18" t="str">
        <f>IF(BH76="1",COUNTIF(BH$9:BH76,"1"),"")</f>
        <v/>
      </c>
      <c r="L76" s="18" t="str">
        <f t="shared" si="132"/>
        <v>04</v>
      </c>
      <c r="M76" s="18" t="str">
        <f t="shared" si="133"/>
        <v>58</v>
      </c>
      <c r="N76" s="18" t="str">
        <f>IF(BI76="1",COUNTIF(BI$9:BI76,"1"),"")</f>
        <v/>
      </c>
      <c r="O76" s="18" t="str">
        <f t="shared" si="134"/>
        <v>×</v>
      </c>
      <c r="P76" s="21" t="str">
        <f t="shared" si="135"/>
        <v>13</v>
      </c>
      <c r="Q76" s="1"/>
      <c r="R76" s="50" t="str">
        <f>R28</f>
        <v>D</v>
      </c>
      <c r="S76" s="364"/>
      <c r="T76" s="51">
        <f t="shared" si="156"/>
        <v>0</v>
      </c>
      <c r="U76" s="51">
        <f t="shared" si="156"/>
        <v>0</v>
      </c>
      <c r="V76" s="51">
        <f t="shared" si="156"/>
        <v>0</v>
      </c>
      <c r="W76" s="51">
        <f t="shared" si="156"/>
        <v>0</v>
      </c>
      <c r="X76" s="71"/>
      <c r="Y76" s="72" t="str">
        <f>Y28</f>
        <v>D</v>
      </c>
      <c r="Z76" s="366"/>
      <c r="AA76" s="73">
        <f t="shared" si="157"/>
        <v>0</v>
      </c>
      <c r="AB76" s="73">
        <f t="shared" si="157"/>
        <v>0</v>
      </c>
      <c r="AC76" s="73">
        <f t="shared" si="157"/>
        <v>0</v>
      </c>
      <c r="AD76" s="73">
        <f t="shared" si="157"/>
        <v>0</v>
      </c>
      <c r="AE76" s="74"/>
      <c r="AH76" s="2" t="str">
        <f t="shared" si="77"/>
        <v/>
      </c>
      <c r="AI76" s="2" t="str">
        <f t="shared" si="78"/>
        <v/>
      </c>
      <c r="AJ76" s="2" t="str">
        <f t="shared" si="178"/>
        <v/>
      </c>
      <c r="AK76" s="2" t="str">
        <f t="shared" si="158"/>
        <v/>
      </c>
      <c r="AL76" s="2" t="str">
        <f t="shared" si="159"/>
        <v/>
      </c>
      <c r="AM76" s="2" t="str">
        <f t="shared" si="160"/>
        <v/>
      </c>
      <c r="AN76" s="2" t="str">
        <f t="shared" si="161"/>
        <v/>
      </c>
      <c r="AO76" s="2" t="str">
        <f t="shared" si="79"/>
        <v/>
      </c>
      <c r="AP76" s="2" t="str">
        <f t="shared" si="80"/>
        <v/>
      </c>
      <c r="AQ76" s="2" t="str">
        <f t="shared" si="179"/>
        <v/>
      </c>
      <c r="AR76" s="2" t="str">
        <f t="shared" si="162"/>
        <v/>
      </c>
      <c r="AS76" s="2" t="str">
        <f t="shared" si="163"/>
        <v/>
      </c>
      <c r="AT76" s="2" t="str">
        <f t="shared" si="164"/>
        <v>×</v>
      </c>
      <c r="AU76" s="2" t="str">
        <f t="shared" si="165"/>
        <v/>
      </c>
      <c r="AV76" s="2" t="str">
        <f t="shared" si="166"/>
        <v xml:space="preserve"> </v>
      </c>
      <c r="AW76" s="2" t="str">
        <f t="shared" si="127"/>
        <v>5</v>
      </c>
      <c r="AX76" s="2" t="str">
        <f t="shared" si="128"/>
        <v xml:space="preserve"> </v>
      </c>
      <c r="AY76" s="2" t="str">
        <f t="shared" si="129"/>
        <v xml:space="preserve"> </v>
      </c>
      <c r="AZ76" s="2"/>
      <c r="BA76" s="2" t="str">
        <f t="shared" si="167"/>
        <v/>
      </c>
      <c r="BB76" s="2" t="str">
        <f t="shared" si="168"/>
        <v/>
      </c>
      <c r="BC76" s="2" t="str">
        <f t="shared" si="169"/>
        <v/>
      </c>
      <c r="BD76" s="2" t="str">
        <f t="shared" si="170"/>
        <v/>
      </c>
      <c r="BH76" s="320" t="str">
        <f t="shared" si="81"/>
        <v/>
      </c>
      <c r="BI76" s="16" t="str">
        <f t="shared" si="82"/>
        <v/>
      </c>
      <c r="BJ76" s="4">
        <f t="shared" si="136"/>
        <v>5</v>
      </c>
      <c r="BK76" s="7" t="str">
        <f t="shared" si="137"/>
        <v>S</v>
      </c>
      <c r="BL76" s="7" t="str">
        <f t="shared" si="138"/>
        <v>退場</v>
      </c>
      <c r="BM76" s="8">
        <f t="shared" si="171"/>
        <v>5</v>
      </c>
      <c r="BN76" s="8" t="str">
        <f t="shared" si="139"/>
        <v>S</v>
      </c>
      <c r="BO76" s="8" t="str">
        <f t="shared" si="172"/>
        <v/>
      </c>
      <c r="BP76" s="8" t="str">
        <f t="shared" si="140"/>
        <v>04</v>
      </c>
      <c r="BQ76" s="8" t="str">
        <f t="shared" si="141"/>
        <v>58</v>
      </c>
      <c r="BR76" s="8" t="str">
        <f t="shared" si="142"/>
        <v/>
      </c>
      <c r="BS76" s="8" t="str">
        <f t="shared" si="173"/>
        <v>×</v>
      </c>
      <c r="BT76" s="9">
        <f t="shared" si="174"/>
        <v>13</v>
      </c>
      <c r="BU76" s="10">
        <f t="shared" si="143"/>
        <v>13</v>
      </c>
      <c r="BV76" s="7" t="str">
        <f t="shared" si="144"/>
        <v>×</v>
      </c>
      <c r="BW76" s="7" t="str">
        <f t="shared" si="145"/>
        <v>×</v>
      </c>
      <c r="BX76" s="5" t="str">
        <f t="shared" si="146"/>
        <v>×</v>
      </c>
      <c r="BY76" s="3" t="str">
        <f t="shared" si="147"/>
        <v/>
      </c>
      <c r="BZ76" s="5" t="str">
        <f t="shared" si="148"/>
        <v/>
      </c>
      <c r="CA76" s="8" t="str">
        <f t="shared" si="149"/>
        <v/>
      </c>
      <c r="CB76" s="8" t="str">
        <f t="shared" si="175"/>
        <v/>
      </c>
      <c r="CC76" s="8" t="str">
        <f t="shared" si="150"/>
        <v/>
      </c>
      <c r="CD76" s="8" t="str">
        <f t="shared" si="151"/>
        <v/>
      </c>
      <c r="CE76" s="8" t="str">
        <f t="shared" si="152"/>
        <v/>
      </c>
      <c r="CF76" s="8" t="str">
        <f t="shared" si="176"/>
        <v/>
      </c>
      <c r="CG76" s="8" t="str">
        <f t="shared" si="153"/>
        <v/>
      </c>
      <c r="CH76" s="8" t="str">
        <f t="shared" si="177"/>
        <v/>
      </c>
      <c r="CI76" s="4"/>
      <c r="CJ76" s="4" t="str">
        <f t="shared" si="154"/>
        <v>×</v>
      </c>
      <c r="CK76" s="5" t="str">
        <f t="shared" si="155"/>
        <v/>
      </c>
      <c r="CL76" s="1" t="str">
        <f t="shared" si="180"/>
        <v/>
      </c>
      <c r="CM76" s="337" t="str">
        <f t="shared" si="181"/>
        <v/>
      </c>
      <c r="CN76" s="337" t="str">
        <f t="shared" si="182"/>
        <v/>
      </c>
      <c r="CO76" s="8" t="str">
        <f t="shared" si="183"/>
        <v/>
      </c>
      <c r="CP76" s="8"/>
      <c r="CQ76" s="8" t="str">
        <f t="shared" si="184"/>
        <v/>
      </c>
      <c r="CR76" s="8" t="str">
        <f t="shared" si="185"/>
        <v/>
      </c>
      <c r="CS76" s="8" t="str">
        <f t="shared" si="186"/>
        <v/>
      </c>
      <c r="CT76" s="8" t="str">
        <f t="shared" si="187"/>
        <v/>
      </c>
      <c r="CU76" s="8"/>
      <c r="CV76" s="8" t="str">
        <f t="shared" si="188"/>
        <v/>
      </c>
    </row>
    <row r="77" spans="1:100" ht="17.25" customHeight="1" x14ac:dyDescent="0.15">
      <c r="A77" s="54">
        <v>69</v>
      </c>
      <c r="B77" s="275"/>
      <c r="C77" s="61"/>
      <c r="D77" s="272"/>
      <c r="E77" s="58"/>
      <c r="F77" s="64"/>
      <c r="G77" s="272"/>
      <c r="H77" s="341"/>
      <c r="I77" s="20" t="str">
        <f t="shared" si="130"/>
        <v/>
      </c>
      <c r="J77" s="18" t="str">
        <f t="shared" si="131"/>
        <v/>
      </c>
      <c r="K77" s="18" t="str">
        <f>IF(BH77="1",COUNTIF(BH$9:BH77,"1"),"")</f>
        <v/>
      </c>
      <c r="L77" s="18" t="str">
        <f t="shared" si="132"/>
        <v/>
      </c>
      <c r="M77" s="18" t="str">
        <f t="shared" si="133"/>
        <v/>
      </c>
      <c r="N77" s="18" t="str">
        <f>IF(BI77="1",COUNTIF(BI$9:BI77,"1"),"")</f>
        <v/>
      </c>
      <c r="O77" s="18" t="str">
        <f t="shared" si="134"/>
        <v/>
      </c>
      <c r="P77" s="21" t="str">
        <f t="shared" si="135"/>
        <v/>
      </c>
      <c r="Q77" s="1"/>
      <c r="AH77" s="2" t="str">
        <f t="shared" si="77"/>
        <v/>
      </c>
      <c r="AI77" s="2" t="str">
        <f t="shared" si="78"/>
        <v/>
      </c>
      <c r="AJ77" s="2" t="str">
        <f t="shared" si="178"/>
        <v/>
      </c>
      <c r="AK77" s="2" t="str">
        <f t="shared" si="158"/>
        <v/>
      </c>
      <c r="AL77" s="2" t="str">
        <f t="shared" si="159"/>
        <v/>
      </c>
      <c r="AM77" s="2" t="str">
        <f t="shared" si="160"/>
        <v/>
      </c>
      <c r="AN77" s="2" t="str">
        <f t="shared" si="161"/>
        <v/>
      </c>
      <c r="AO77" s="2" t="str">
        <f t="shared" si="79"/>
        <v/>
      </c>
      <c r="AP77" s="2" t="str">
        <f t="shared" si="80"/>
        <v/>
      </c>
      <c r="AQ77" s="2" t="str">
        <f t="shared" si="179"/>
        <v/>
      </c>
      <c r="AR77" s="2" t="str">
        <f t="shared" si="162"/>
        <v/>
      </c>
      <c r="AS77" s="2" t="str">
        <f t="shared" si="163"/>
        <v/>
      </c>
      <c r="AT77" s="2" t="str">
        <f t="shared" si="164"/>
        <v/>
      </c>
      <c r="AU77" s="2" t="str">
        <f t="shared" si="165"/>
        <v/>
      </c>
      <c r="AV77" s="2" t="str">
        <f t="shared" si="166"/>
        <v xml:space="preserve"> </v>
      </c>
      <c r="AW77" s="2" t="str">
        <f t="shared" si="127"/>
        <v xml:space="preserve"> </v>
      </c>
      <c r="AX77" s="2" t="str">
        <f t="shared" si="128"/>
        <v xml:space="preserve"> </v>
      </c>
      <c r="AY77" s="2" t="str">
        <f t="shared" si="129"/>
        <v xml:space="preserve"> </v>
      </c>
      <c r="AZ77" s="2"/>
      <c r="BA77" s="2" t="str">
        <f t="shared" si="167"/>
        <v/>
      </c>
      <c r="BB77" s="2" t="str">
        <f t="shared" si="168"/>
        <v/>
      </c>
      <c r="BC77" s="2" t="str">
        <f t="shared" si="169"/>
        <v/>
      </c>
      <c r="BD77" s="2" t="str">
        <f t="shared" si="170"/>
        <v/>
      </c>
      <c r="BH77" s="320" t="str">
        <f t="shared" si="81"/>
        <v/>
      </c>
      <c r="BI77" s="16" t="str">
        <f t="shared" si="82"/>
        <v/>
      </c>
      <c r="BJ77" s="4" t="str">
        <f t="shared" si="136"/>
        <v/>
      </c>
      <c r="BK77" s="7" t="str">
        <f t="shared" si="137"/>
        <v/>
      </c>
      <c r="BL77" s="7" t="str">
        <f t="shared" si="138"/>
        <v/>
      </c>
      <c r="BM77" s="8" t="str">
        <f t="shared" si="171"/>
        <v/>
      </c>
      <c r="BN77" s="8" t="str">
        <f t="shared" si="139"/>
        <v/>
      </c>
      <c r="BO77" s="8" t="str">
        <f t="shared" si="172"/>
        <v/>
      </c>
      <c r="BP77" s="8" t="str">
        <f t="shared" si="140"/>
        <v/>
      </c>
      <c r="BQ77" s="8" t="str">
        <f t="shared" si="141"/>
        <v/>
      </c>
      <c r="BR77" s="8" t="str">
        <f t="shared" si="142"/>
        <v/>
      </c>
      <c r="BS77" s="8" t="str">
        <f t="shared" si="173"/>
        <v/>
      </c>
      <c r="BT77" s="9" t="str">
        <f t="shared" si="174"/>
        <v/>
      </c>
      <c r="BU77" s="10" t="str">
        <f t="shared" si="143"/>
        <v/>
      </c>
      <c r="BV77" s="7" t="str">
        <f t="shared" si="144"/>
        <v/>
      </c>
      <c r="BW77" s="7" t="str">
        <f t="shared" si="145"/>
        <v/>
      </c>
      <c r="BX77" s="5" t="str">
        <f t="shared" si="146"/>
        <v/>
      </c>
      <c r="BY77" s="3" t="str">
        <f t="shared" si="147"/>
        <v/>
      </c>
      <c r="BZ77" s="5" t="str">
        <f t="shared" si="148"/>
        <v/>
      </c>
      <c r="CA77" s="8" t="str">
        <f t="shared" si="149"/>
        <v/>
      </c>
      <c r="CB77" s="8" t="str">
        <f t="shared" si="175"/>
        <v/>
      </c>
      <c r="CC77" s="8" t="str">
        <f t="shared" si="150"/>
        <v/>
      </c>
      <c r="CD77" s="8" t="str">
        <f t="shared" si="151"/>
        <v/>
      </c>
      <c r="CE77" s="8" t="str">
        <f t="shared" si="152"/>
        <v/>
      </c>
      <c r="CF77" s="8" t="str">
        <f t="shared" si="176"/>
        <v/>
      </c>
      <c r="CG77" s="8" t="str">
        <f t="shared" si="153"/>
        <v/>
      </c>
      <c r="CH77" s="8" t="str">
        <f t="shared" si="177"/>
        <v/>
      </c>
      <c r="CI77" s="4"/>
      <c r="CJ77" s="4" t="str">
        <f t="shared" si="154"/>
        <v/>
      </c>
      <c r="CK77" s="5" t="str">
        <f t="shared" si="155"/>
        <v/>
      </c>
      <c r="CL77" s="1" t="str">
        <f t="shared" si="180"/>
        <v/>
      </c>
      <c r="CM77" s="337" t="str">
        <f t="shared" si="181"/>
        <v/>
      </c>
      <c r="CN77" s="337" t="str">
        <f t="shared" si="182"/>
        <v/>
      </c>
      <c r="CO77" s="8" t="str">
        <f t="shared" si="183"/>
        <v/>
      </c>
      <c r="CP77" s="8"/>
      <c r="CQ77" s="8" t="str">
        <f t="shared" si="184"/>
        <v/>
      </c>
      <c r="CR77" s="8" t="str">
        <f t="shared" si="185"/>
        <v/>
      </c>
      <c r="CS77" s="8" t="str">
        <f t="shared" si="186"/>
        <v/>
      </c>
      <c r="CT77" s="8" t="str">
        <f t="shared" si="187"/>
        <v/>
      </c>
      <c r="CU77" s="8"/>
      <c r="CV77" s="8" t="str">
        <f t="shared" si="188"/>
        <v/>
      </c>
    </row>
    <row r="78" spans="1:100" ht="17.25" customHeight="1" x14ac:dyDescent="0.15">
      <c r="A78" s="54">
        <v>70</v>
      </c>
      <c r="B78" s="275" t="s">
        <v>105</v>
      </c>
      <c r="C78" s="61"/>
      <c r="D78" s="272"/>
      <c r="E78" s="58" t="s">
        <v>100</v>
      </c>
      <c r="F78" s="64"/>
      <c r="G78" s="272"/>
      <c r="H78" s="341"/>
      <c r="I78" s="20" t="str">
        <f t="shared" si="130"/>
        <v/>
      </c>
      <c r="J78" s="18" t="str">
        <f t="shared" si="131"/>
        <v/>
      </c>
      <c r="K78" s="18" t="str">
        <f>IF(BH78="1",COUNTIF(BH$9:BH78,"1"),"")</f>
        <v/>
      </c>
      <c r="L78" s="18" t="str">
        <f t="shared" si="132"/>
        <v>7m</v>
      </c>
      <c r="M78" s="18" t="str">
        <f t="shared" si="133"/>
        <v>TC</v>
      </c>
      <c r="N78" s="18" t="str">
        <f>IF(BI78="1",COUNTIF(BI$9:BI78,"1"),"")</f>
        <v/>
      </c>
      <c r="O78" s="18" t="str">
        <f t="shared" si="134"/>
        <v/>
      </c>
      <c r="P78" s="21" t="str">
        <f t="shared" si="135"/>
        <v/>
      </c>
      <c r="Q78" s="1"/>
      <c r="R78" s="332"/>
      <c r="S78" s="332"/>
      <c r="T78" s="332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  <c r="AE78" s="332"/>
      <c r="AH78" s="2" t="str">
        <f t="shared" si="77"/>
        <v/>
      </c>
      <c r="AI78" s="2" t="str">
        <f t="shared" si="78"/>
        <v/>
      </c>
      <c r="AJ78" s="2" t="str">
        <f t="shared" si="178"/>
        <v/>
      </c>
      <c r="AK78" s="2" t="str">
        <f t="shared" si="158"/>
        <v/>
      </c>
      <c r="AL78" s="2" t="str">
        <f t="shared" si="159"/>
        <v/>
      </c>
      <c r="AM78" s="2" t="str">
        <f t="shared" si="160"/>
        <v/>
      </c>
      <c r="AN78" s="2" t="str">
        <f t="shared" si="161"/>
        <v/>
      </c>
      <c r="AO78" s="2" t="str">
        <f t="shared" si="79"/>
        <v/>
      </c>
      <c r="AP78" s="2" t="str">
        <f t="shared" si="80"/>
        <v/>
      </c>
      <c r="AQ78" s="2" t="str">
        <f t="shared" si="179"/>
        <v/>
      </c>
      <c r="AR78" s="2" t="str">
        <f t="shared" si="162"/>
        <v/>
      </c>
      <c r="AS78" s="2" t="str">
        <f t="shared" si="163"/>
        <v/>
      </c>
      <c r="AT78" s="2" t="str">
        <f t="shared" si="164"/>
        <v/>
      </c>
      <c r="AU78" s="2" t="str">
        <f t="shared" si="165"/>
        <v/>
      </c>
      <c r="AV78" s="2" t="str">
        <f t="shared" si="166"/>
        <v xml:space="preserve"> </v>
      </c>
      <c r="AW78" s="2" t="str">
        <f t="shared" si="127"/>
        <v xml:space="preserve"> </v>
      </c>
      <c r="AX78" s="2" t="str">
        <f t="shared" si="128"/>
        <v xml:space="preserve"> </v>
      </c>
      <c r="AY78" s="2" t="str">
        <f t="shared" si="129"/>
        <v xml:space="preserve"> </v>
      </c>
      <c r="AZ78" s="2"/>
      <c r="BA78" s="2" t="str">
        <f t="shared" si="167"/>
        <v/>
      </c>
      <c r="BB78" s="2" t="str">
        <f t="shared" si="168"/>
        <v/>
      </c>
      <c r="BC78" s="2" t="str">
        <f t="shared" si="169"/>
        <v/>
      </c>
      <c r="BD78" s="2" t="str">
        <f t="shared" si="170"/>
        <v/>
      </c>
      <c r="BH78" s="320" t="str">
        <f t="shared" si="81"/>
        <v/>
      </c>
      <c r="BI78" s="16" t="str">
        <f t="shared" si="82"/>
        <v/>
      </c>
      <c r="BJ78" s="4" t="str">
        <f t="shared" si="136"/>
        <v/>
      </c>
      <c r="BK78" s="7" t="str">
        <f t="shared" si="137"/>
        <v/>
      </c>
      <c r="BL78" s="7" t="str">
        <f t="shared" si="138"/>
        <v/>
      </c>
      <c r="BM78" s="8" t="str">
        <f t="shared" si="171"/>
        <v/>
      </c>
      <c r="BN78" s="8" t="str">
        <f t="shared" si="139"/>
        <v/>
      </c>
      <c r="BO78" s="8" t="str">
        <f t="shared" si="172"/>
        <v/>
      </c>
      <c r="BP78" s="8" t="str">
        <f t="shared" si="140"/>
        <v>7m</v>
      </c>
      <c r="BQ78" s="8" t="str">
        <f t="shared" si="141"/>
        <v>TC</v>
      </c>
      <c r="BR78" s="8" t="str">
        <f t="shared" si="142"/>
        <v/>
      </c>
      <c r="BS78" s="8" t="str">
        <f t="shared" si="173"/>
        <v/>
      </c>
      <c r="BT78" s="9" t="str">
        <f t="shared" si="174"/>
        <v/>
      </c>
      <c r="BU78" s="10" t="str">
        <f t="shared" si="143"/>
        <v/>
      </c>
      <c r="BV78" s="7" t="str">
        <f t="shared" si="144"/>
        <v/>
      </c>
      <c r="BW78" s="7" t="str">
        <f t="shared" si="145"/>
        <v/>
      </c>
      <c r="BX78" s="5" t="str">
        <f t="shared" si="146"/>
        <v/>
      </c>
      <c r="BY78" s="3" t="str">
        <f t="shared" si="147"/>
        <v/>
      </c>
      <c r="BZ78" s="5" t="str">
        <f t="shared" si="148"/>
        <v/>
      </c>
      <c r="CA78" s="8" t="str">
        <f t="shared" si="149"/>
        <v/>
      </c>
      <c r="CB78" s="8" t="str">
        <f t="shared" si="175"/>
        <v/>
      </c>
      <c r="CC78" s="8" t="str">
        <f t="shared" si="150"/>
        <v/>
      </c>
      <c r="CD78" s="8" t="str">
        <f t="shared" si="151"/>
        <v/>
      </c>
      <c r="CE78" s="8" t="str">
        <f t="shared" si="152"/>
        <v/>
      </c>
      <c r="CF78" s="8" t="str">
        <f t="shared" si="176"/>
        <v/>
      </c>
      <c r="CG78" s="8" t="str">
        <f t="shared" si="153"/>
        <v/>
      </c>
      <c r="CH78" s="8" t="str">
        <f t="shared" si="177"/>
        <v/>
      </c>
      <c r="CI78" s="4"/>
      <c r="CJ78" s="4" t="str">
        <f t="shared" si="154"/>
        <v/>
      </c>
      <c r="CK78" s="5" t="str">
        <f t="shared" si="155"/>
        <v/>
      </c>
      <c r="CL78" s="1" t="str">
        <f t="shared" si="180"/>
        <v/>
      </c>
      <c r="CM78" s="337" t="str">
        <f t="shared" si="181"/>
        <v/>
      </c>
      <c r="CN78" s="337" t="str">
        <f t="shared" si="182"/>
        <v/>
      </c>
      <c r="CO78" s="8" t="str">
        <f t="shared" si="183"/>
        <v/>
      </c>
      <c r="CP78" s="8"/>
      <c r="CQ78" s="8" t="str">
        <f t="shared" si="184"/>
        <v/>
      </c>
      <c r="CR78" s="8" t="str">
        <f t="shared" si="185"/>
        <v/>
      </c>
      <c r="CS78" s="8" t="str">
        <f t="shared" si="186"/>
        <v/>
      </c>
      <c r="CT78" s="8" t="str">
        <f t="shared" si="187"/>
        <v/>
      </c>
      <c r="CU78" s="8"/>
      <c r="CV78" s="8" t="str">
        <f t="shared" si="188"/>
        <v/>
      </c>
    </row>
    <row r="79" spans="1:100" ht="17.25" customHeight="1" x14ac:dyDescent="0.15">
      <c r="A79" s="54">
        <v>71</v>
      </c>
      <c r="B79" s="275" t="str">
        <f>+C1</f>
        <v>岩国商業</v>
      </c>
      <c r="C79" s="61">
        <v>1</v>
      </c>
      <c r="D79" s="272" t="s">
        <v>156</v>
      </c>
      <c r="E79" s="58"/>
      <c r="F79" s="64"/>
      <c r="G79" s="272"/>
      <c r="H79" s="341"/>
      <c r="I79" s="20" t="str">
        <f t="shared" si="130"/>
        <v>1</v>
      </c>
      <c r="J79" s="18" t="str">
        <f t="shared" si="131"/>
        <v>○</v>
      </c>
      <c r="K79" s="18">
        <f>IF(BH79="1",COUNTIF(BH$9:BH79,"1"),"")</f>
        <v>24</v>
      </c>
      <c r="L79" s="18" t="str">
        <f t="shared" si="132"/>
        <v/>
      </c>
      <c r="M79" s="18" t="str">
        <f t="shared" si="133"/>
        <v/>
      </c>
      <c r="N79" s="18" t="str">
        <f>IF(BI79="1",COUNTIF(BI$9:BI79,"1"),"")</f>
        <v/>
      </c>
      <c r="O79" s="18" t="str">
        <f t="shared" si="134"/>
        <v/>
      </c>
      <c r="P79" s="21" t="str">
        <f t="shared" si="135"/>
        <v/>
      </c>
      <c r="Q79" s="1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H79" s="2">
        <f t="shared" ref="AH79:AH107" si="189">IF(BO79="1",BM79,"")</f>
        <v>1</v>
      </c>
      <c r="AI79" s="2" t="str">
        <f t="shared" ref="AI79:AI107" si="190">IF(CC79="1",CA79,"")</f>
        <v/>
      </c>
      <c r="AJ79" s="2" t="str">
        <f t="shared" si="178"/>
        <v/>
      </c>
      <c r="AK79" s="2" t="str">
        <f t="shared" si="158"/>
        <v>○</v>
      </c>
      <c r="AL79" s="2" t="str">
        <f t="shared" si="159"/>
        <v/>
      </c>
      <c r="AM79" s="2" t="str">
        <f t="shared" si="160"/>
        <v/>
      </c>
      <c r="AN79" s="2" t="str">
        <f t="shared" si="161"/>
        <v/>
      </c>
      <c r="AO79" s="2" t="str">
        <f t="shared" ref="AO79:AO107" si="191">IF(BR79="1",BT79,"")</f>
        <v/>
      </c>
      <c r="AP79" s="2" t="str">
        <f t="shared" ref="AP79:AP107" si="192">IF(CF79="1",CH79,"")</f>
        <v/>
      </c>
      <c r="AQ79" s="2" t="str">
        <f t="shared" si="179"/>
        <v/>
      </c>
      <c r="AR79" s="2" t="str">
        <f t="shared" si="162"/>
        <v/>
      </c>
      <c r="AS79" s="2" t="str">
        <f t="shared" si="163"/>
        <v/>
      </c>
      <c r="AT79" s="2" t="str">
        <f t="shared" si="164"/>
        <v/>
      </c>
      <c r="AU79" s="2" t="str">
        <f t="shared" si="165"/>
        <v/>
      </c>
      <c r="AV79" s="2" t="str">
        <f t="shared" si="166"/>
        <v xml:space="preserve"> </v>
      </c>
      <c r="AW79" s="2" t="str">
        <f t="shared" si="127"/>
        <v xml:space="preserve"> </v>
      </c>
      <c r="AX79" s="2" t="str">
        <f t="shared" si="128"/>
        <v xml:space="preserve"> </v>
      </c>
      <c r="AY79" s="2" t="str">
        <f t="shared" si="129"/>
        <v xml:space="preserve"> </v>
      </c>
      <c r="AZ79" s="2"/>
      <c r="BA79" s="2" t="str">
        <f t="shared" si="167"/>
        <v/>
      </c>
      <c r="BB79" s="2" t="str">
        <f t="shared" si="168"/>
        <v/>
      </c>
      <c r="BC79" s="2" t="str">
        <f t="shared" si="169"/>
        <v/>
      </c>
      <c r="BD79" s="2" t="str">
        <f t="shared" si="170"/>
        <v/>
      </c>
      <c r="BE79" s="2"/>
      <c r="BH79" s="320" t="str">
        <f t="shared" si="81"/>
        <v>1</v>
      </c>
      <c r="BI79" s="16" t="str">
        <f t="shared" si="82"/>
        <v/>
      </c>
      <c r="BJ79" s="4">
        <f t="shared" si="136"/>
        <v>1</v>
      </c>
      <c r="BK79" s="7" t="str">
        <f t="shared" si="137"/>
        <v>○</v>
      </c>
      <c r="BL79" s="7" t="str">
        <f t="shared" si="138"/>
        <v>7m得点</v>
      </c>
      <c r="BM79" s="8">
        <f t="shared" si="171"/>
        <v>1</v>
      </c>
      <c r="BN79" s="8" t="str">
        <f t="shared" si="139"/>
        <v>○</v>
      </c>
      <c r="BO79" s="8" t="str">
        <f t="shared" si="172"/>
        <v>1</v>
      </c>
      <c r="BP79" s="8" t="str">
        <f t="shared" si="140"/>
        <v/>
      </c>
      <c r="BQ79" s="8" t="str">
        <f t="shared" si="141"/>
        <v/>
      </c>
      <c r="BR79" s="8" t="str">
        <f t="shared" si="142"/>
        <v/>
      </c>
      <c r="BS79" s="8" t="str">
        <f t="shared" si="173"/>
        <v/>
      </c>
      <c r="BT79" s="9" t="str">
        <f t="shared" si="174"/>
        <v/>
      </c>
      <c r="BU79" s="10">
        <f t="shared" si="143"/>
        <v>0</v>
      </c>
      <c r="BV79" s="7" t="str">
        <f t="shared" si="144"/>
        <v/>
      </c>
      <c r="BW79" s="7" t="str">
        <f t="shared" si="145"/>
        <v/>
      </c>
      <c r="BX79" s="5" t="str">
        <f t="shared" si="146"/>
        <v/>
      </c>
      <c r="BY79" s="3" t="str">
        <f t="shared" si="147"/>
        <v/>
      </c>
      <c r="BZ79" s="5" t="str">
        <f t="shared" si="148"/>
        <v/>
      </c>
      <c r="CA79" s="8" t="str">
        <f t="shared" si="149"/>
        <v/>
      </c>
      <c r="CB79" s="8" t="str">
        <f t="shared" si="175"/>
        <v/>
      </c>
      <c r="CC79" s="8" t="str">
        <f t="shared" si="150"/>
        <v/>
      </c>
      <c r="CD79" s="8" t="str">
        <f t="shared" si="151"/>
        <v/>
      </c>
      <c r="CE79" s="8" t="str">
        <f t="shared" si="152"/>
        <v/>
      </c>
      <c r="CF79" s="8" t="str">
        <f t="shared" si="176"/>
        <v/>
      </c>
      <c r="CG79" s="8" t="str">
        <f t="shared" si="153"/>
        <v/>
      </c>
      <c r="CH79" s="8" t="str">
        <f t="shared" si="177"/>
        <v/>
      </c>
      <c r="CI79" s="4"/>
      <c r="CJ79" s="4" t="str">
        <f t="shared" si="154"/>
        <v/>
      </c>
      <c r="CK79" s="5" t="str">
        <f t="shared" si="155"/>
        <v/>
      </c>
      <c r="CL79" s="1" t="str">
        <f t="shared" si="180"/>
        <v/>
      </c>
      <c r="CM79" s="337" t="str">
        <f t="shared" si="181"/>
        <v/>
      </c>
      <c r="CN79" s="337" t="str">
        <f t="shared" si="182"/>
        <v/>
      </c>
      <c r="CO79" s="8" t="str">
        <f t="shared" si="183"/>
        <v/>
      </c>
      <c r="CP79" s="8"/>
      <c r="CQ79" s="8" t="str">
        <f t="shared" si="184"/>
        <v/>
      </c>
      <c r="CR79" s="8" t="str">
        <f t="shared" si="185"/>
        <v/>
      </c>
      <c r="CS79" s="8" t="str">
        <f t="shared" si="186"/>
        <v/>
      </c>
      <c r="CT79" s="8" t="str">
        <f t="shared" si="187"/>
        <v/>
      </c>
      <c r="CU79" s="8"/>
      <c r="CV79" s="8" t="str">
        <f t="shared" si="188"/>
        <v/>
      </c>
    </row>
    <row r="80" spans="1:100" ht="17.25" customHeight="1" x14ac:dyDescent="0.15">
      <c r="A80" s="54">
        <v>72</v>
      </c>
      <c r="B80" s="275" t="str">
        <f>+K1</f>
        <v>下関中央工業</v>
      </c>
      <c r="C80" s="61">
        <v>5</v>
      </c>
      <c r="D80" s="272" t="s">
        <v>156</v>
      </c>
      <c r="E80" s="58"/>
      <c r="F80" s="64"/>
      <c r="G80" s="272"/>
      <c r="H80" s="341"/>
      <c r="I80" s="20" t="str">
        <f t="shared" si="130"/>
        <v/>
      </c>
      <c r="J80" s="18" t="str">
        <f t="shared" si="131"/>
        <v/>
      </c>
      <c r="K80" s="18" t="str">
        <f>IF(BH80="1",COUNTIF(BH$9:BH80,"1"),"")</f>
        <v/>
      </c>
      <c r="L80" s="18" t="str">
        <f t="shared" si="132"/>
        <v/>
      </c>
      <c r="M80" s="18" t="str">
        <f t="shared" si="133"/>
        <v/>
      </c>
      <c r="N80" s="18">
        <f>IF(BI80="1",COUNTIF(BI$9:BI80,"1"),"")</f>
        <v>24</v>
      </c>
      <c r="O80" s="18" t="str">
        <f t="shared" si="134"/>
        <v>○</v>
      </c>
      <c r="P80" s="21" t="str">
        <f t="shared" si="135"/>
        <v>5</v>
      </c>
      <c r="Q80" s="1"/>
      <c r="R80" s="46" t="s">
        <v>52</v>
      </c>
      <c r="S80" s="47" t="s">
        <v>84</v>
      </c>
      <c r="T80" s="47" t="s">
        <v>41</v>
      </c>
      <c r="U80" s="47" t="s">
        <v>86</v>
      </c>
      <c r="V80" s="47" t="s">
        <v>39</v>
      </c>
      <c r="W80" s="47" t="s">
        <v>38</v>
      </c>
      <c r="X80" s="48" t="s">
        <v>90</v>
      </c>
      <c r="Y80" s="46" t="s">
        <v>83</v>
      </c>
      <c r="Z80" s="47" t="s">
        <v>84</v>
      </c>
      <c r="AA80" s="47" t="s">
        <v>41</v>
      </c>
      <c r="AB80" s="47" t="s">
        <v>86</v>
      </c>
      <c r="AC80" s="47" t="s">
        <v>39</v>
      </c>
      <c r="AD80" s="47" t="s">
        <v>38</v>
      </c>
      <c r="AE80" s="48" t="s">
        <v>90</v>
      </c>
      <c r="AH80" s="2" t="str">
        <f t="shared" si="189"/>
        <v/>
      </c>
      <c r="AI80" s="2" t="str">
        <f t="shared" si="190"/>
        <v/>
      </c>
      <c r="AJ80" s="2" t="str">
        <f t="shared" si="178"/>
        <v/>
      </c>
      <c r="AK80" s="2" t="str">
        <f t="shared" si="158"/>
        <v/>
      </c>
      <c r="AL80" s="2" t="str">
        <f t="shared" si="159"/>
        <v/>
      </c>
      <c r="AM80" s="2" t="str">
        <f t="shared" si="160"/>
        <v/>
      </c>
      <c r="AN80" s="2" t="str">
        <f t="shared" si="161"/>
        <v/>
      </c>
      <c r="AO80" s="2" t="str">
        <f t="shared" si="191"/>
        <v/>
      </c>
      <c r="AP80" s="2">
        <f t="shared" si="192"/>
        <v>5</v>
      </c>
      <c r="AQ80" s="2" t="str">
        <f t="shared" si="179"/>
        <v/>
      </c>
      <c r="AR80" s="2" t="str">
        <f t="shared" si="162"/>
        <v/>
      </c>
      <c r="AS80" s="2" t="str">
        <f t="shared" si="163"/>
        <v>○</v>
      </c>
      <c r="AT80" s="2" t="str">
        <f t="shared" si="164"/>
        <v/>
      </c>
      <c r="AU80" s="2" t="str">
        <f t="shared" si="165"/>
        <v/>
      </c>
      <c r="AV80" s="2" t="str">
        <f t="shared" si="166"/>
        <v xml:space="preserve"> </v>
      </c>
      <c r="AW80" s="2" t="str">
        <f t="shared" si="127"/>
        <v xml:space="preserve"> </v>
      </c>
      <c r="AX80" s="2" t="str">
        <f t="shared" si="128"/>
        <v xml:space="preserve"> </v>
      </c>
      <c r="AY80" s="2" t="str">
        <f t="shared" si="129"/>
        <v xml:space="preserve"> </v>
      </c>
      <c r="AZ80" s="2"/>
      <c r="BA80" s="2" t="str">
        <f t="shared" si="167"/>
        <v/>
      </c>
      <c r="BB80" s="2" t="str">
        <f t="shared" si="168"/>
        <v/>
      </c>
      <c r="BC80" s="2" t="str">
        <f t="shared" si="169"/>
        <v/>
      </c>
      <c r="BD80" s="2" t="str">
        <f t="shared" si="170"/>
        <v/>
      </c>
      <c r="BH80" s="320" t="str">
        <f t="shared" si="81"/>
        <v/>
      </c>
      <c r="BI80" s="16" t="str">
        <f t="shared" si="82"/>
        <v>1</v>
      </c>
      <c r="BJ80" s="4" t="str">
        <f t="shared" si="136"/>
        <v/>
      </c>
      <c r="BK80" s="7" t="str">
        <f t="shared" si="137"/>
        <v>○</v>
      </c>
      <c r="BL80" s="7" t="str">
        <f t="shared" si="138"/>
        <v/>
      </c>
      <c r="BM80" s="8" t="str">
        <f t="shared" si="171"/>
        <v/>
      </c>
      <c r="BN80" s="8" t="str">
        <f t="shared" si="139"/>
        <v/>
      </c>
      <c r="BO80" s="8" t="str">
        <f t="shared" si="172"/>
        <v/>
      </c>
      <c r="BP80" s="8" t="str">
        <f t="shared" si="140"/>
        <v/>
      </c>
      <c r="BQ80" s="8" t="str">
        <f t="shared" si="141"/>
        <v/>
      </c>
      <c r="BR80" s="8" t="str">
        <f t="shared" si="142"/>
        <v/>
      </c>
      <c r="BS80" s="8" t="str">
        <f t="shared" si="173"/>
        <v/>
      </c>
      <c r="BT80" s="9" t="str">
        <f t="shared" si="174"/>
        <v/>
      </c>
      <c r="BU80" s="10" t="str">
        <f t="shared" si="143"/>
        <v/>
      </c>
      <c r="BV80" s="7" t="str">
        <f t="shared" si="144"/>
        <v/>
      </c>
      <c r="BW80" s="7" t="str">
        <f t="shared" si="145"/>
        <v/>
      </c>
      <c r="BX80" s="5" t="str">
        <f t="shared" si="146"/>
        <v/>
      </c>
      <c r="BY80" s="3" t="str">
        <f t="shared" si="147"/>
        <v/>
      </c>
      <c r="BZ80" s="5">
        <f t="shared" si="148"/>
        <v>0</v>
      </c>
      <c r="CA80" s="8" t="str">
        <f t="shared" si="149"/>
        <v/>
      </c>
      <c r="CB80" s="8" t="str">
        <f t="shared" si="175"/>
        <v/>
      </c>
      <c r="CC80" s="8" t="str">
        <f t="shared" si="150"/>
        <v/>
      </c>
      <c r="CD80" s="8" t="str">
        <f t="shared" si="151"/>
        <v/>
      </c>
      <c r="CE80" s="8" t="str">
        <f t="shared" si="152"/>
        <v/>
      </c>
      <c r="CF80" s="8" t="str">
        <f t="shared" si="176"/>
        <v>1</v>
      </c>
      <c r="CG80" s="8" t="str">
        <f t="shared" si="153"/>
        <v>○</v>
      </c>
      <c r="CH80" s="8">
        <f t="shared" si="177"/>
        <v>5</v>
      </c>
      <c r="CI80" s="4"/>
      <c r="CJ80" s="4" t="str">
        <f t="shared" si="154"/>
        <v/>
      </c>
      <c r="CK80" s="5" t="str">
        <f t="shared" si="155"/>
        <v>7m得点</v>
      </c>
      <c r="CL80" s="1" t="str">
        <f t="shared" si="180"/>
        <v/>
      </c>
      <c r="CM80" s="337" t="str">
        <f t="shared" si="181"/>
        <v/>
      </c>
      <c r="CN80" s="337" t="str">
        <f t="shared" si="182"/>
        <v/>
      </c>
      <c r="CO80" s="8" t="str">
        <f t="shared" si="183"/>
        <v/>
      </c>
      <c r="CP80" s="8"/>
      <c r="CQ80" s="8" t="str">
        <f t="shared" si="184"/>
        <v/>
      </c>
      <c r="CR80" s="8" t="str">
        <f t="shared" si="185"/>
        <v/>
      </c>
      <c r="CS80" s="8" t="str">
        <f t="shared" si="186"/>
        <v/>
      </c>
      <c r="CT80" s="8" t="str">
        <f t="shared" si="187"/>
        <v/>
      </c>
      <c r="CU80" s="8"/>
      <c r="CV80" s="8" t="str">
        <f t="shared" si="188"/>
        <v/>
      </c>
    </row>
    <row r="81" spans="1:100" ht="17.25" customHeight="1" x14ac:dyDescent="0.15">
      <c r="A81" s="54">
        <v>73</v>
      </c>
      <c r="B81" s="275" t="str">
        <f>+C1</f>
        <v>岩国商業</v>
      </c>
      <c r="C81" s="61">
        <v>2</v>
      </c>
      <c r="D81" s="272" t="s">
        <v>156</v>
      </c>
      <c r="E81" s="58"/>
      <c r="F81" s="64"/>
      <c r="G81" s="272"/>
      <c r="H81" s="341"/>
      <c r="I81" s="20" t="str">
        <f t="shared" si="130"/>
        <v>2</v>
      </c>
      <c r="J81" s="18" t="str">
        <f t="shared" si="131"/>
        <v>○</v>
      </c>
      <c r="K81" s="18">
        <f>IF(BH81="1",COUNTIF(BH$9:BH81,"1"),"")</f>
        <v>25</v>
      </c>
      <c r="L81" s="18" t="str">
        <f t="shared" si="132"/>
        <v/>
      </c>
      <c r="M81" s="18" t="str">
        <f t="shared" si="133"/>
        <v/>
      </c>
      <c r="N81" s="18" t="str">
        <f>IF(BI81="1",COUNTIF(BI$9:BI81,"1"),"")</f>
        <v/>
      </c>
      <c r="O81" s="18" t="str">
        <f t="shared" si="134"/>
        <v/>
      </c>
      <c r="P81" s="21" t="str">
        <f t="shared" si="135"/>
        <v/>
      </c>
      <c r="Q81" s="1"/>
      <c r="R81" s="12">
        <f t="shared" ref="R81:AE81" ca="1" si="193">R9</f>
        <v>1</v>
      </c>
      <c r="S81" s="41">
        <f t="shared" ca="1" si="193"/>
        <v>7</v>
      </c>
      <c r="T81" s="41">
        <f t="shared" ca="1" si="193"/>
        <v>0</v>
      </c>
      <c r="U81" s="41">
        <f t="shared" ca="1" si="193"/>
        <v>1</v>
      </c>
      <c r="V81" s="41">
        <f t="shared" ca="1" si="193"/>
        <v>0</v>
      </c>
      <c r="W81" s="41">
        <f t="shared" ca="1" si="193"/>
        <v>0</v>
      </c>
      <c r="X81" s="15">
        <f t="shared" si="193"/>
        <v>5</v>
      </c>
      <c r="Y81" s="12">
        <f t="shared" ca="1" si="193"/>
        <v>1</v>
      </c>
      <c r="Z81" s="41">
        <f t="shared" ca="1" si="193"/>
        <v>5</v>
      </c>
      <c r="AA81" s="41">
        <f t="shared" ca="1" si="193"/>
        <v>1</v>
      </c>
      <c r="AB81" s="41">
        <f t="shared" ca="1" si="193"/>
        <v>0</v>
      </c>
      <c r="AC81" s="41">
        <f t="shared" ca="1" si="193"/>
        <v>0</v>
      </c>
      <c r="AD81" s="41">
        <f t="shared" ca="1" si="193"/>
        <v>0</v>
      </c>
      <c r="AE81" s="15">
        <f t="shared" si="193"/>
        <v>8</v>
      </c>
      <c r="AH81" s="2">
        <f t="shared" si="189"/>
        <v>2</v>
      </c>
      <c r="AI81" s="2" t="str">
        <f t="shared" si="190"/>
        <v/>
      </c>
      <c r="AJ81" s="2" t="str">
        <f t="shared" si="178"/>
        <v/>
      </c>
      <c r="AK81" s="2" t="str">
        <f t="shared" si="158"/>
        <v>○</v>
      </c>
      <c r="AL81" s="2" t="str">
        <f t="shared" si="159"/>
        <v/>
      </c>
      <c r="AM81" s="2" t="str">
        <f t="shared" si="160"/>
        <v/>
      </c>
      <c r="AN81" s="2" t="str">
        <f t="shared" si="161"/>
        <v/>
      </c>
      <c r="AO81" s="2" t="str">
        <f t="shared" si="191"/>
        <v/>
      </c>
      <c r="AP81" s="2" t="str">
        <f t="shared" si="192"/>
        <v/>
      </c>
      <c r="AQ81" s="2" t="str">
        <f t="shared" si="179"/>
        <v/>
      </c>
      <c r="AR81" s="2" t="str">
        <f t="shared" si="162"/>
        <v/>
      </c>
      <c r="AS81" s="2" t="str">
        <f t="shared" si="163"/>
        <v/>
      </c>
      <c r="AT81" s="2" t="str">
        <f t="shared" si="164"/>
        <v/>
      </c>
      <c r="AU81" s="2" t="str">
        <f t="shared" si="165"/>
        <v/>
      </c>
      <c r="AV81" s="2" t="str">
        <f t="shared" si="166"/>
        <v xml:space="preserve"> </v>
      </c>
      <c r="AW81" s="2" t="str">
        <f>UPPER(IF(BN81="S",BM81,IF(CB81="S",CA81," ")))</f>
        <v xml:space="preserve"> </v>
      </c>
      <c r="AX81" s="2" t="str">
        <f>UPPER(IF(BN81="D",BM81,IF(CB81="D",CA81," ")))</f>
        <v xml:space="preserve"> </v>
      </c>
      <c r="AY81" s="2" t="str">
        <f>UPPER(IF(BN81="DR",BM81,IF(CB81="DR",CA81," ")))</f>
        <v xml:space="preserve"> </v>
      </c>
      <c r="AZ81" s="2"/>
      <c r="BA81" s="2" t="str">
        <f t="shared" si="167"/>
        <v/>
      </c>
      <c r="BB81" s="2" t="str">
        <f t="shared" si="168"/>
        <v/>
      </c>
      <c r="BC81" s="2" t="str">
        <f t="shared" si="169"/>
        <v/>
      </c>
      <c r="BD81" s="2" t="str">
        <f t="shared" si="170"/>
        <v/>
      </c>
      <c r="BH81" s="320" t="str">
        <f t="shared" si="81"/>
        <v>1</v>
      </c>
      <c r="BI81" s="16" t="str">
        <f t="shared" si="82"/>
        <v/>
      </c>
      <c r="BJ81" s="4">
        <f t="shared" si="136"/>
        <v>2</v>
      </c>
      <c r="BK81" s="7" t="str">
        <f t="shared" si="137"/>
        <v>○</v>
      </c>
      <c r="BL81" s="7" t="str">
        <f t="shared" si="138"/>
        <v>7m得点</v>
      </c>
      <c r="BM81" s="8">
        <f t="shared" si="171"/>
        <v>2</v>
      </c>
      <c r="BN81" s="8" t="str">
        <f t="shared" si="139"/>
        <v>○</v>
      </c>
      <c r="BO81" s="8" t="str">
        <f t="shared" si="172"/>
        <v>1</v>
      </c>
      <c r="BP81" s="8" t="str">
        <f t="shared" si="140"/>
        <v/>
      </c>
      <c r="BQ81" s="8" t="str">
        <f t="shared" si="141"/>
        <v/>
      </c>
      <c r="BR81" s="8" t="str">
        <f t="shared" si="142"/>
        <v/>
      </c>
      <c r="BS81" s="8" t="str">
        <f t="shared" si="173"/>
        <v/>
      </c>
      <c r="BT81" s="9" t="str">
        <f t="shared" si="174"/>
        <v/>
      </c>
      <c r="BU81" s="10">
        <f t="shared" si="143"/>
        <v>0</v>
      </c>
      <c r="BV81" s="7" t="str">
        <f t="shared" si="144"/>
        <v/>
      </c>
      <c r="BW81" s="7" t="str">
        <f t="shared" si="145"/>
        <v/>
      </c>
      <c r="BX81" s="5" t="str">
        <f t="shared" si="146"/>
        <v/>
      </c>
      <c r="BY81" s="3" t="str">
        <f t="shared" si="147"/>
        <v/>
      </c>
      <c r="BZ81" s="5" t="str">
        <f t="shared" si="148"/>
        <v/>
      </c>
      <c r="CA81" s="8" t="str">
        <f t="shared" si="149"/>
        <v/>
      </c>
      <c r="CB81" s="8" t="str">
        <f t="shared" si="175"/>
        <v/>
      </c>
      <c r="CC81" s="8" t="str">
        <f t="shared" si="150"/>
        <v/>
      </c>
      <c r="CD81" s="8" t="str">
        <f t="shared" si="151"/>
        <v/>
      </c>
      <c r="CE81" s="8" t="str">
        <f t="shared" si="152"/>
        <v/>
      </c>
      <c r="CF81" s="8" t="str">
        <f t="shared" si="176"/>
        <v/>
      </c>
      <c r="CG81" s="8" t="str">
        <f t="shared" si="153"/>
        <v/>
      </c>
      <c r="CH81" s="8" t="str">
        <f t="shared" si="177"/>
        <v/>
      </c>
      <c r="CI81" s="4"/>
      <c r="CJ81" s="4" t="str">
        <f t="shared" si="154"/>
        <v/>
      </c>
      <c r="CK81" s="5" t="str">
        <f t="shared" si="155"/>
        <v/>
      </c>
      <c r="CL81" s="1" t="str">
        <f t="shared" si="180"/>
        <v/>
      </c>
      <c r="CM81" s="337" t="str">
        <f t="shared" si="181"/>
        <v/>
      </c>
      <c r="CN81" s="337" t="str">
        <f t="shared" si="182"/>
        <v/>
      </c>
      <c r="CO81" s="8" t="str">
        <f t="shared" si="183"/>
        <v/>
      </c>
      <c r="CP81" s="8"/>
      <c r="CQ81" s="8" t="str">
        <f t="shared" si="184"/>
        <v/>
      </c>
      <c r="CR81" s="8" t="str">
        <f t="shared" si="185"/>
        <v/>
      </c>
      <c r="CS81" s="8" t="str">
        <f t="shared" si="186"/>
        <v/>
      </c>
      <c r="CT81" s="8" t="str">
        <f t="shared" si="187"/>
        <v/>
      </c>
      <c r="CU81" s="8"/>
      <c r="CV81" s="8" t="str">
        <f t="shared" si="188"/>
        <v/>
      </c>
    </row>
    <row r="82" spans="1:100" ht="17.25" customHeight="1" x14ac:dyDescent="0.15">
      <c r="A82" s="54">
        <v>74</v>
      </c>
      <c r="B82" s="275" t="str">
        <f>+K1</f>
        <v>下関中央工業</v>
      </c>
      <c r="C82" s="61">
        <v>6</v>
      </c>
      <c r="D82" s="272" t="s">
        <v>156</v>
      </c>
      <c r="E82" s="58"/>
      <c r="F82" s="64"/>
      <c r="G82" s="272"/>
      <c r="H82" s="341"/>
      <c r="I82" s="20" t="str">
        <f t="shared" si="130"/>
        <v/>
      </c>
      <c r="J82" s="18" t="str">
        <f t="shared" si="131"/>
        <v/>
      </c>
      <c r="K82" s="18" t="str">
        <f>IF(BH82="1",COUNTIF(BH$9:BH82,"1"),"")</f>
        <v/>
      </c>
      <c r="L82" s="18" t="str">
        <f t="shared" si="132"/>
        <v/>
      </c>
      <c r="M82" s="18" t="str">
        <f t="shared" si="133"/>
        <v/>
      </c>
      <c r="N82" s="18">
        <f>IF(BI82="1",COUNTIF(BI$9:BI82,"1"),"")</f>
        <v>25</v>
      </c>
      <c r="O82" s="18" t="str">
        <f t="shared" si="134"/>
        <v>○</v>
      </c>
      <c r="P82" s="21" t="str">
        <f t="shared" si="135"/>
        <v>6</v>
      </c>
      <c r="Q82" s="1"/>
      <c r="R82" s="12">
        <f t="shared" ref="R82:AE82" ca="1" si="194">R10</f>
        <v>2</v>
      </c>
      <c r="S82" s="41">
        <f t="shared" ca="1" si="194"/>
        <v>3</v>
      </c>
      <c r="T82" s="41">
        <f t="shared" ca="1" si="194"/>
        <v>0</v>
      </c>
      <c r="U82" s="41">
        <f t="shared" ca="1" si="194"/>
        <v>0</v>
      </c>
      <c r="V82" s="41">
        <f t="shared" ca="1" si="194"/>
        <v>0</v>
      </c>
      <c r="W82" s="41">
        <f t="shared" ca="1" si="194"/>
        <v>0</v>
      </c>
      <c r="X82" s="15" t="str">
        <f t="shared" si="194"/>
        <v>×</v>
      </c>
      <c r="Y82" s="12">
        <f t="shared" ca="1" si="194"/>
        <v>2</v>
      </c>
      <c r="Z82" s="41">
        <f t="shared" ca="1" si="194"/>
        <v>4</v>
      </c>
      <c r="AA82" s="41">
        <f t="shared" ca="1" si="194"/>
        <v>0</v>
      </c>
      <c r="AB82" s="41">
        <f t="shared" ca="1" si="194"/>
        <v>0</v>
      </c>
      <c r="AC82" s="41">
        <f t="shared" ca="1" si="194"/>
        <v>0</v>
      </c>
      <c r="AD82" s="41">
        <f t="shared" ca="1" si="194"/>
        <v>1</v>
      </c>
      <c r="AE82" s="15" t="str">
        <f t="shared" si="194"/>
        <v>×</v>
      </c>
      <c r="AH82" s="2" t="str">
        <f t="shared" si="189"/>
        <v/>
      </c>
      <c r="AI82" s="2" t="str">
        <f t="shared" si="190"/>
        <v/>
      </c>
      <c r="AJ82" s="2" t="str">
        <f t="shared" si="178"/>
        <v/>
      </c>
      <c r="AK82" s="2" t="str">
        <f t="shared" si="158"/>
        <v/>
      </c>
      <c r="AL82" s="2" t="str">
        <f t="shared" si="159"/>
        <v/>
      </c>
      <c r="AM82" s="2" t="str">
        <f t="shared" si="160"/>
        <v/>
      </c>
      <c r="AN82" s="2" t="str">
        <f t="shared" si="161"/>
        <v/>
      </c>
      <c r="AO82" s="2" t="str">
        <f t="shared" si="191"/>
        <v/>
      </c>
      <c r="AP82" s="2">
        <f t="shared" si="192"/>
        <v>6</v>
      </c>
      <c r="AQ82" s="2" t="str">
        <f t="shared" si="179"/>
        <v/>
      </c>
      <c r="AR82" s="2" t="str">
        <f t="shared" si="162"/>
        <v/>
      </c>
      <c r="AS82" s="2" t="str">
        <f t="shared" si="163"/>
        <v>○</v>
      </c>
      <c r="AT82" s="2" t="str">
        <f t="shared" si="164"/>
        <v/>
      </c>
      <c r="AU82" s="2" t="str">
        <f t="shared" si="165"/>
        <v/>
      </c>
      <c r="AV82" s="2" t="str">
        <f t="shared" si="166"/>
        <v xml:space="preserve"> </v>
      </c>
      <c r="AW82" s="2" t="str">
        <f t="shared" ref="AW82:AW107" si="195">UPPER(IF(BN82="S",BM82,IF(CB82="S",CA82," ")))</f>
        <v xml:space="preserve"> </v>
      </c>
      <c r="AX82" s="2" t="str">
        <f t="shared" ref="AX82:AX107" si="196">UPPER(IF(BN82="D",BM82,IF(CB82="D",CA82," ")))</f>
        <v xml:space="preserve"> </v>
      </c>
      <c r="AY82" s="2" t="str">
        <f t="shared" ref="AY82:AY107" si="197">UPPER(IF(BN82="DR",BM82,IF(CB82="DR",CA82," ")))</f>
        <v xml:space="preserve"> </v>
      </c>
      <c r="AZ82" s="2"/>
      <c r="BA82" s="2" t="str">
        <f t="shared" si="167"/>
        <v/>
      </c>
      <c r="BB82" s="2" t="str">
        <f t="shared" si="168"/>
        <v/>
      </c>
      <c r="BC82" s="2" t="str">
        <f t="shared" si="169"/>
        <v/>
      </c>
      <c r="BD82" s="2" t="str">
        <f t="shared" si="170"/>
        <v/>
      </c>
      <c r="BH82" s="320" t="str">
        <f t="shared" si="81"/>
        <v/>
      </c>
      <c r="BI82" s="16" t="str">
        <f t="shared" si="82"/>
        <v>1</v>
      </c>
      <c r="BJ82" s="4" t="str">
        <f t="shared" si="136"/>
        <v/>
      </c>
      <c r="BK82" s="7" t="str">
        <f t="shared" si="137"/>
        <v>○</v>
      </c>
      <c r="BL82" s="7" t="str">
        <f t="shared" si="138"/>
        <v/>
      </c>
      <c r="BM82" s="8" t="str">
        <f t="shared" si="171"/>
        <v/>
      </c>
      <c r="BN82" s="8" t="str">
        <f t="shared" si="139"/>
        <v/>
      </c>
      <c r="BO82" s="8" t="str">
        <f t="shared" si="172"/>
        <v/>
      </c>
      <c r="BP82" s="8" t="str">
        <f t="shared" si="140"/>
        <v/>
      </c>
      <c r="BQ82" s="8" t="str">
        <f t="shared" si="141"/>
        <v/>
      </c>
      <c r="BR82" s="8" t="str">
        <f t="shared" si="142"/>
        <v/>
      </c>
      <c r="BS82" s="8" t="str">
        <f t="shared" si="173"/>
        <v/>
      </c>
      <c r="BT82" s="9" t="str">
        <f t="shared" si="174"/>
        <v/>
      </c>
      <c r="BU82" s="10" t="str">
        <f t="shared" si="143"/>
        <v/>
      </c>
      <c r="BV82" s="7" t="str">
        <f t="shared" si="144"/>
        <v/>
      </c>
      <c r="BW82" s="7" t="str">
        <f t="shared" si="145"/>
        <v/>
      </c>
      <c r="BX82" s="5" t="str">
        <f t="shared" si="146"/>
        <v/>
      </c>
      <c r="BY82" s="3" t="str">
        <f t="shared" si="147"/>
        <v/>
      </c>
      <c r="BZ82" s="5">
        <f t="shared" si="148"/>
        <v>0</v>
      </c>
      <c r="CA82" s="8" t="str">
        <f t="shared" si="149"/>
        <v/>
      </c>
      <c r="CB82" s="8" t="str">
        <f t="shared" si="175"/>
        <v/>
      </c>
      <c r="CC82" s="8" t="str">
        <f t="shared" si="150"/>
        <v/>
      </c>
      <c r="CD82" s="8" t="str">
        <f t="shared" si="151"/>
        <v/>
      </c>
      <c r="CE82" s="8" t="str">
        <f t="shared" si="152"/>
        <v/>
      </c>
      <c r="CF82" s="8" t="str">
        <f t="shared" si="176"/>
        <v>1</v>
      </c>
      <c r="CG82" s="8" t="str">
        <f t="shared" si="153"/>
        <v>○</v>
      </c>
      <c r="CH82" s="8">
        <f t="shared" si="177"/>
        <v>6</v>
      </c>
      <c r="CI82" s="4"/>
      <c r="CJ82" s="4" t="str">
        <f t="shared" si="154"/>
        <v/>
      </c>
      <c r="CK82" s="5" t="str">
        <f t="shared" si="155"/>
        <v>7m得点</v>
      </c>
      <c r="CL82" s="1" t="str">
        <f t="shared" si="180"/>
        <v/>
      </c>
      <c r="CM82" s="337" t="str">
        <f t="shared" si="181"/>
        <v/>
      </c>
      <c r="CN82" s="337" t="str">
        <f t="shared" si="182"/>
        <v/>
      </c>
      <c r="CO82" s="8" t="str">
        <f t="shared" si="183"/>
        <v/>
      </c>
      <c r="CP82" s="8"/>
      <c r="CQ82" s="8" t="str">
        <f t="shared" si="184"/>
        <v/>
      </c>
      <c r="CR82" s="8" t="str">
        <f t="shared" si="185"/>
        <v/>
      </c>
      <c r="CS82" s="8" t="str">
        <f t="shared" si="186"/>
        <v/>
      </c>
      <c r="CT82" s="8" t="str">
        <f t="shared" si="187"/>
        <v/>
      </c>
      <c r="CU82" s="8"/>
      <c r="CV82" s="8" t="str">
        <f t="shared" si="188"/>
        <v/>
      </c>
    </row>
    <row r="83" spans="1:100" ht="17.25" customHeight="1" x14ac:dyDescent="0.15">
      <c r="A83" s="54">
        <v>75</v>
      </c>
      <c r="B83" s="275" t="str">
        <f>+C1</f>
        <v>岩国商業</v>
      </c>
      <c r="C83" s="61">
        <v>3</v>
      </c>
      <c r="D83" s="272" t="s">
        <v>156</v>
      </c>
      <c r="E83" s="58"/>
      <c r="F83" s="64"/>
      <c r="G83" s="272"/>
      <c r="H83" s="341"/>
      <c r="I83" s="20" t="str">
        <f t="shared" si="130"/>
        <v>3</v>
      </c>
      <c r="J83" s="18" t="str">
        <f t="shared" si="131"/>
        <v>○</v>
      </c>
      <c r="K83" s="18">
        <f>IF(BH83="1",COUNTIF(BH$9:BH83,"1"),"")</f>
        <v>26</v>
      </c>
      <c r="L83" s="18" t="str">
        <f t="shared" si="132"/>
        <v/>
      </c>
      <c r="M83" s="18" t="str">
        <f t="shared" si="133"/>
        <v/>
      </c>
      <c r="N83" s="18" t="str">
        <f>IF(BI83="1",COUNTIF(BI$9:BI83,"1"),"")</f>
        <v/>
      </c>
      <c r="O83" s="18" t="str">
        <f t="shared" si="134"/>
        <v/>
      </c>
      <c r="P83" s="21" t="str">
        <f t="shared" si="135"/>
        <v/>
      </c>
      <c r="Q83" s="1"/>
      <c r="R83" s="12">
        <f t="shared" ref="R83:AE83" ca="1" si="198">R11</f>
        <v>3</v>
      </c>
      <c r="S83" s="41">
        <f t="shared" ca="1" si="198"/>
        <v>5</v>
      </c>
      <c r="T83" s="41">
        <f t="shared" ca="1" si="198"/>
        <v>0</v>
      </c>
      <c r="U83" s="41">
        <f t="shared" ca="1" si="198"/>
        <v>0</v>
      </c>
      <c r="V83" s="41">
        <f t="shared" ca="1" si="198"/>
        <v>1</v>
      </c>
      <c r="W83" s="41">
        <f t="shared" ca="1" si="198"/>
        <v>0</v>
      </c>
      <c r="X83" s="15">
        <f t="shared" si="198"/>
        <v>3</v>
      </c>
      <c r="Y83" s="12">
        <f t="shared" ca="1" si="198"/>
        <v>3</v>
      </c>
      <c r="Z83" s="41">
        <f t="shared" ca="1" si="198"/>
        <v>1</v>
      </c>
      <c r="AA83" s="41">
        <f t="shared" ca="1" si="198"/>
        <v>0</v>
      </c>
      <c r="AB83" s="41">
        <f t="shared" ca="1" si="198"/>
        <v>2</v>
      </c>
      <c r="AC83" s="41">
        <f t="shared" ca="1" si="198"/>
        <v>0</v>
      </c>
      <c r="AD83" s="41">
        <f t="shared" ca="1" si="198"/>
        <v>0</v>
      </c>
      <c r="AE83" s="52">
        <f t="shared" si="198"/>
        <v>6</v>
      </c>
      <c r="AH83" s="2">
        <f t="shared" si="189"/>
        <v>3</v>
      </c>
      <c r="AI83" s="2" t="str">
        <f t="shared" si="190"/>
        <v/>
      </c>
      <c r="AJ83" s="2" t="str">
        <f t="shared" si="178"/>
        <v/>
      </c>
      <c r="AK83" s="2" t="str">
        <f t="shared" si="158"/>
        <v>○</v>
      </c>
      <c r="AL83" s="2" t="str">
        <f t="shared" si="159"/>
        <v/>
      </c>
      <c r="AM83" s="2" t="str">
        <f t="shared" si="160"/>
        <v/>
      </c>
      <c r="AN83" s="2" t="str">
        <f t="shared" si="161"/>
        <v/>
      </c>
      <c r="AO83" s="2" t="str">
        <f t="shared" si="191"/>
        <v/>
      </c>
      <c r="AP83" s="2" t="str">
        <f t="shared" si="192"/>
        <v/>
      </c>
      <c r="AQ83" s="2" t="str">
        <f t="shared" si="179"/>
        <v/>
      </c>
      <c r="AR83" s="2" t="str">
        <f t="shared" si="162"/>
        <v/>
      </c>
      <c r="AS83" s="2" t="str">
        <f t="shared" si="163"/>
        <v/>
      </c>
      <c r="AT83" s="2" t="str">
        <f t="shared" si="164"/>
        <v/>
      </c>
      <c r="AU83" s="2" t="str">
        <f t="shared" si="165"/>
        <v/>
      </c>
      <c r="AV83" s="2" t="str">
        <f t="shared" si="166"/>
        <v xml:space="preserve"> </v>
      </c>
      <c r="AW83" s="2" t="str">
        <f t="shared" si="195"/>
        <v xml:space="preserve"> </v>
      </c>
      <c r="AX83" s="2" t="str">
        <f t="shared" si="196"/>
        <v xml:space="preserve"> </v>
      </c>
      <c r="AY83" s="2" t="str">
        <f t="shared" si="197"/>
        <v xml:space="preserve"> </v>
      </c>
      <c r="AZ83" s="2"/>
      <c r="BA83" s="2" t="str">
        <f t="shared" si="167"/>
        <v/>
      </c>
      <c r="BB83" s="2" t="str">
        <f t="shared" si="168"/>
        <v/>
      </c>
      <c r="BC83" s="2" t="str">
        <f t="shared" si="169"/>
        <v/>
      </c>
      <c r="BD83" s="2" t="str">
        <f t="shared" si="170"/>
        <v/>
      </c>
      <c r="BH83" s="320" t="str">
        <f t="shared" si="81"/>
        <v>1</v>
      </c>
      <c r="BI83" s="16" t="str">
        <f t="shared" si="82"/>
        <v/>
      </c>
      <c r="BJ83" s="4">
        <f t="shared" si="136"/>
        <v>3</v>
      </c>
      <c r="BK83" s="7" t="str">
        <f t="shared" si="137"/>
        <v>○</v>
      </c>
      <c r="BL83" s="7" t="str">
        <f t="shared" si="138"/>
        <v>7m得点</v>
      </c>
      <c r="BM83" s="8">
        <f t="shared" si="171"/>
        <v>3</v>
      </c>
      <c r="BN83" s="8" t="str">
        <f t="shared" si="139"/>
        <v>○</v>
      </c>
      <c r="BO83" s="8" t="str">
        <f t="shared" si="172"/>
        <v>1</v>
      </c>
      <c r="BP83" s="8" t="str">
        <f t="shared" si="140"/>
        <v/>
      </c>
      <c r="BQ83" s="8" t="str">
        <f t="shared" si="141"/>
        <v/>
      </c>
      <c r="BR83" s="8" t="str">
        <f t="shared" si="142"/>
        <v/>
      </c>
      <c r="BS83" s="8" t="str">
        <f t="shared" si="173"/>
        <v/>
      </c>
      <c r="BT83" s="9" t="str">
        <f t="shared" si="174"/>
        <v/>
      </c>
      <c r="BU83" s="10">
        <f t="shared" si="143"/>
        <v>0</v>
      </c>
      <c r="BV83" s="7" t="str">
        <f t="shared" si="144"/>
        <v/>
      </c>
      <c r="BW83" s="7" t="str">
        <f t="shared" si="145"/>
        <v/>
      </c>
      <c r="BX83" s="5" t="str">
        <f t="shared" si="146"/>
        <v/>
      </c>
      <c r="BY83" s="3" t="str">
        <f t="shared" si="147"/>
        <v/>
      </c>
      <c r="BZ83" s="5" t="str">
        <f t="shared" si="148"/>
        <v/>
      </c>
      <c r="CA83" s="8" t="str">
        <f t="shared" si="149"/>
        <v/>
      </c>
      <c r="CB83" s="8" t="str">
        <f t="shared" si="175"/>
        <v/>
      </c>
      <c r="CC83" s="8" t="str">
        <f t="shared" si="150"/>
        <v/>
      </c>
      <c r="CD83" s="8" t="str">
        <f t="shared" si="151"/>
        <v/>
      </c>
      <c r="CE83" s="8" t="str">
        <f t="shared" si="152"/>
        <v/>
      </c>
      <c r="CF83" s="8" t="str">
        <f t="shared" si="176"/>
        <v/>
      </c>
      <c r="CG83" s="8" t="str">
        <f t="shared" si="153"/>
        <v/>
      </c>
      <c r="CH83" s="8" t="str">
        <f t="shared" si="177"/>
        <v/>
      </c>
      <c r="CI83" s="4"/>
      <c r="CJ83" s="4" t="str">
        <f t="shared" si="154"/>
        <v/>
      </c>
      <c r="CK83" s="5" t="str">
        <f t="shared" si="155"/>
        <v/>
      </c>
      <c r="CL83" s="1" t="str">
        <f t="shared" si="180"/>
        <v/>
      </c>
      <c r="CM83" s="337" t="str">
        <f t="shared" si="181"/>
        <v/>
      </c>
      <c r="CN83" s="337" t="str">
        <f t="shared" si="182"/>
        <v/>
      </c>
      <c r="CO83" s="8" t="str">
        <f t="shared" si="183"/>
        <v/>
      </c>
      <c r="CP83" s="8"/>
      <c r="CQ83" s="8" t="str">
        <f t="shared" si="184"/>
        <v/>
      </c>
      <c r="CR83" s="8" t="str">
        <f t="shared" si="185"/>
        <v/>
      </c>
      <c r="CS83" s="8" t="str">
        <f t="shared" si="186"/>
        <v/>
      </c>
      <c r="CT83" s="8" t="str">
        <f t="shared" si="187"/>
        <v/>
      </c>
      <c r="CU83" s="8"/>
      <c r="CV83" s="8" t="str">
        <f t="shared" si="188"/>
        <v/>
      </c>
    </row>
    <row r="84" spans="1:100" ht="17.25" customHeight="1" x14ac:dyDescent="0.15">
      <c r="A84" s="54">
        <v>76</v>
      </c>
      <c r="B84" s="275" t="str">
        <f>+K1</f>
        <v>下関中央工業</v>
      </c>
      <c r="C84" s="61">
        <v>7</v>
      </c>
      <c r="D84" s="272" t="s">
        <v>143</v>
      </c>
      <c r="E84" s="58"/>
      <c r="F84" s="64"/>
      <c r="G84" s="272"/>
      <c r="H84" s="341"/>
      <c r="I84" s="20" t="str">
        <f t="shared" si="130"/>
        <v/>
      </c>
      <c r="J84" s="18" t="str">
        <f t="shared" si="131"/>
        <v/>
      </c>
      <c r="K84" s="18" t="str">
        <f>IF(BH84="1",COUNTIF(BH$9:BH84,"1"),"")</f>
        <v/>
      </c>
      <c r="L84" s="18" t="str">
        <f t="shared" si="132"/>
        <v/>
      </c>
      <c r="M84" s="18" t="str">
        <f t="shared" si="133"/>
        <v/>
      </c>
      <c r="N84" s="18" t="str">
        <f>IF(BI84="1",COUNTIF(BI$9:BI84,"1"),"")</f>
        <v/>
      </c>
      <c r="O84" s="18" t="str">
        <f t="shared" si="134"/>
        <v>×</v>
      </c>
      <c r="P84" s="21" t="str">
        <f t="shared" si="135"/>
        <v>7</v>
      </c>
      <c r="Q84" s="1"/>
      <c r="R84" s="12">
        <f t="shared" ref="R84:AE84" ca="1" si="199">R12</f>
        <v>4</v>
      </c>
      <c r="S84" s="41">
        <f t="shared" ca="1" si="199"/>
        <v>2</v>
      </c>
      <c r="T84" s="41">
        <f t="shared" ca="1" si="199"/>
        <v>0</v>
      </c>
      <c r="U84" s="41">
        <f t="shared" ca="1" si="199"/>
        <v>0</v>
      </c>
      <c r="V84" s="41">
        <f t="shared" ca="1" si="199"/>
        <v>0</v>
      </c>
      <c r="W84" s="41">
        <f t="shared" ca="1" si="199"/>
        <v>0</v>
      </c>
      <c r="X84" s="15">
        <f t="shared" si="199"/>
        <v>8</v>
      </c>
      <c r="Y84" s="12">
        <f t="shared" ca="1" si="199"/>
        <v>4</v>
      </c>
      <c r="Z84" s="41">
        <f t="shared" ca="1" si="199"/>
        <v>0</v>
      </c>
      <c r="AA84" s="41">
        <f t="shared" ca="1" si="199"/>
        <v>0</v>
      </c>
      <c r="AB84" s="41">
        <f t="shared" ca="1" si="199"/>
        <v>0</v>
      </c>
      <c r="AC84" s="41">
        <f t="shared" ca="1" si="199"/>
        <v>0</v>
      </c>
      <c r="AD84" s="41">
        <f t="shared" ca="1" si="199"/>
        <v>0</v>
      </c>
      <c r="AE84" s="15">
        <f t="shared" si="199"/>
        <v>14</v>
      </c>
      <c r="AH84" s="2" t="str">
        <f t="shared" si="189"/>
        <v/>
      </c>
      <c r="AI84" s="2" t="str">
        <f t="shared" si="190"/>
        <v/>
      </c>
      <c r="AJ84" s="2" t="str">
        <f t="shared" si="178"/>
        <v/>
      </c>
      <c r="AK84" s="2" t="str">
        <f t="shared" si="158"/>
        <v/>
      </c>
      <c r="AL84" s="2" t="str">
        <f t="shared" si="159"/>
        <v/>
      </c>
      <c r="AM84" s="2" t="str">
        <f t="shared" si="160"/>
        <v/>
      </c>
      <c r="AN84" s="2" t="str">
        <f t="shared" si="161"/>
        <v/>
      </c>
      <c r="AO84" s="2" t="str">
        <f t="shared" si="191"/>
        <v/>
      </c>
      <c r="AP84" s="2" t="str">
        <f t="shared" si="192"/>
        <v/>
      </c>
      <c r="AQ84" s="2" t="str">
        <f t="shared" si="179"/>
        <v/>
      </c>
      <c r="AR84" s="2" t="str">
        <f t="shared" si="162"/>
        <v/>
      </c>
      <c r="AS84" s="2" t="str">
        <f t="shared" si="163"/>
        <v/>
      </c>
      <c r="AT84" s="2" t="str">
        <f t="shared" si="164"/>
        <v/>
      </c>
      <c r="AU84" s="2" t="str">
        <f t="shared" si="165"/>
        <v>×</v>
      </c>
      <c r="AV84" s="2" t="str">
        <f t="shared" si="166"/>
        <v xml:space="preserve"> </v>
      </c>
      <c r="AW84" s="2" t="str">
        <f t="shared" si="195"/>
        <v xml:space="preserve"> </v>
      </c>
      <c r="AX84" s="2" t="str">
        <f t="shared" si="196"/>
        <v xml:space="preserve"> </v>
      </c>
      <c r="AY84" s="2" t="str">
        <f t="shared" si="197"/>
        <v xml:space="preserve"> </v>
      </c>
      <c r="AZ84" s="2"/>
      <c r="BA84" s="2" t="str">
        <f t="shared" si="167"/>
        <v/>
      </c>
      <c r="BB84" s="2" t="str">
        <f t="shared" si="168"/>
        <v/>
      </c>
      <c r="BC84" s="2" t="str">
        <f t="shared" si="169"/>
        <v/>
      </c>
      <c r="BD84" s="2" t="str">
        <f t="shared" si="170"/>
        <v/>
      </c>
      <c r="BE84" s="2"/>
      <c r="BH84" s="320" t="str">
        <f t="shared" si="81"/>
        <v/>
      </c>
      <c r="BI84" s="16" t="str">
        <f t="shared" si="82"/>
        <v/>
      </c>
      <c r="BJ84" s="4" t="str">
        <f t="shared" si="136"/>
        <v/>
      </c>
      <c r="BK84" s="7" t="str">
        <f t="shared" si="137"/>
        <v>×</v>
      </c>
      <c r="BL84" s="7" t="str">
        <f t="shared" si="138"/>
        <v/>
      </c>
      <c r="BM84" s="8" t="str">
        <f t="shared" si="171"/>
        <v/>
      </c>
      <c r="BN84" s="8" t="str">
        <f t="shared" si="139"/>
        <v/>
      </c>
      <c r="BO84" s="8" t="str">
        <f t="shared" si="172"/>
        <v/>
      </c>
      <c r="BP84" s="8" t="str">
        <f t="shared" si="140"/>
        <v/>
      </c>
      <c r="BQ84" s="8" t="str">
        <f t="shared" si="141"/>
        <v/>
      </c>
      <c r="BR84" s="8" t="str">
        <f t="shared" si="142"/>
        <v/>
      </c>
      <c r="BS84" s="8" t="str">
        <f t="shared" si="173"/>
        <v/>
      </c>
      <c r="BT84" s="9" t="str">
        <f t="shared" si="174"/>
        <v/>
      </c>
      <c r="BU84" s="10" t="str">
        <f t="shared" si="143"/>
        <v/>
      </c>
      <c r="BV84" s="7" t="str">
        <f t="shared" si="144"/>
        <v/>
      </c>
      <c r="BW84" s="7" t="str">
        <f t="shared" si="145"/>
        <v/>
      </c>
      <c r="BX84" s="5" t="str">
        <f t="shared" si="146"/>
        <v/>
      </c>
      <c r="BY84" s="3" t="str">
        <f t="shared" si="147"/>
        <v/>
      </c>
      <c r="BZ84" s="5">
        <f t="shared" si="148"/>
        <v>0</v>
      </c>
      <c r="CA84" s="8" t="str">
        <f t="shared" si="149"/>
        <v/>
      </c>
      <c r="CB84" s="8" t="str">
        <f t="shared" si="175"/>
        <v/>
      </c>
      <c r="CC84" s="8" t="str">
        <f t="shared" si="150"/>
        <v/>
      </c>
      <c r="CD84" s="8" t="str">
        <f t="shared" si="151"/>
        <v/>
      </c>
      <c r="CE84" s="8" t="str">
        <f t="shared" si="152"/>
        <v/>
      </c>
      <c r="CF84" s="8" t="str">
        <f t="shared" si="176"/>
        <v/>
      </c>
      <c r="CG84" s="8" t="str">
        <f t="shared" si="153"/>
        <v>×</v>
      </c>
      <c r="CH84" s="8">
        <f t="shared" si="177"/>
        <v>7</v>
      </c>
      <c r="CI84" s="4"/>
      <c r="CJ84" s="4" t="str">
        <f t="shared" si="154"/>
        <v/>
      </c>
      <c r="CK84" s="5" t="str">
        <f t="shared" si="155"/>
        <v>7m失敗</v>
      </c>
      <c r="CL84" s="1" t="str">
        <f t="shared" si="180"/>
        <v/>
      </c>
      <c r="CM84" s="337" t="str">
        <f t="shared" si="181"/>
        <v/>
      </c>
      <c r="CN84" s="337" t="str">
        <f t="shared" si="182"/>
        <v/>
      </c>
      <c r="CO84" s="8" t="str">
        <f t="shared" si="183"/>
        <v/>
      </c>
      <c r="CP84" s="8"/>
      <c r="CQ84" s="8" t="str">
        <f t="shared" si="184"/>
        <v/>
      </c>
      <c r="CR84" s="8" t="str">
        <f t="shared" si="185"/>
        <v/>
      </c>
      <c r="CS84" s="8" t="str">
        <f t="shared" si="186"/>
        <v/>
      </c>
      <c r="CT84" s="8" t="str">
        <f t="shared" si="187"/>
        <v/>
      </c>
      <c r="CU84" s="8"/>
      <c r="CV84" s="8" t="str">
        <f t="shared" si="188"/>
        <v/>
      </c>
    </row>
    <row r="85" spans="1:100" ht="17.25" customHeight="1" x14ac:dyDescent="0.15">
      <c r="A85" s="54">
        <v>77</v>
      </c>
      <c r="B85" s="275" t="str">
        <f>+C1</f>
        <v>岩国商業</v>
      </c>
      <c r="C85" s="61">
        <v>4</v>
      </c>
      <c r="D85" s="272" t="s">
        <v>156</v>
      </c>
      <c r="E85" s="58"/>
      <c r="F85" s="64"/>
      <c r="G85" s="272"/>
      <c r="H85" s="341"/>
      <c r="I85" s="20" t="str">
        <f t="shared" si="130"/>
        <v>4</v>
      </c>
      <c r="J85" s="18" t="str">
        <f t="shared" si="131"/>
        <v>○</v>
      </c>
      <c r="K85" s="18">
        <f>IF(BH85="1",COUNTIF(BH$9:BH85,"1"),"")</f>
        <v>27</v>
      </c>
      <c r="L85" s="18" t="str">
        <f t="shared" si="132"/>
        <v/>
      </c>
      <c r="M85" s="18" t="str">
        <f t="shared" si="133"/>
        <v/>
      </c>
      <c r="N85" s="18" t="str">
        <f>IF(BI85="1",COUNTIF(BI$9:BI85,"1"),"")</f>
        <v/>
      </c>
      <c r="O85" s="18" t="str">
        <f t="shared" si="134"/>
        <v/>
      </c>
      <c r="P85" s="21" t="str">
        <f t="shared" si="135"/>
        <v/>
      </c>
      <c r="Q85" s="1"/>
      <c r="R85" s="12">
        <f t="shared" ref="R85:W97" ca="1" si="200">R13</f>
        <v>5</v>
      </c>
      <c r="S85" s="41">
        <f t="shared" ca="1" si="200"/>
        <v>2</v>
      </c>
      <c r="T85" s="41">
        <f t="shared" ca="1" si="200"/>
        <v>0</v>
      </c>
      <c r="U85" s="41">
        <f t="shared" ca="1" si="200"/>
        <v>2</v>
      </c>
      <c r="V85" s="41">
        <f t="shared" ca="1" si="200"/>
        <v>0</v>
      </c>
      <c r="W85" s="41">
        <f t="shared" ca="1" si="200"/>
        <v>0</v>
      </c>
      <c r="X85" s="15"/>
      <c r="Y85" s="12">
        <f t="shared" ref="Y85:AD97" ca="1" si="201">Y13</f>
        <v>5</v>
      </c>
      <c r="Z85" s="41">
        <f t="shared" ca="1" si="201"/>
        <v>5</v>
      </c>
      <c r="AA85" s="41">
        <f t="shared" ca="1" si="201"/>
        <v>0</v>
      </c>
      <c r="AB85" s="41">
        <f t="shared" ca="1" si="201"/>
        <v>1</v>
      </c>
      <c r="AC85" s="41">
        <f t="shared" ca="1" si="201"/>
        <v>0</v>
      </c>
      <c r="AD85" s="41">
        <f t="shared" ca="1" si="201"/>
        <v>0</v>
      </c>
      <c r="AE85" s="53"/>
      <c r="AH85" s="2">
        <f t="shared" si="189"/>
        <v>4</v>
      </c>
      <c r="AI85" s="2" t="str">
        <f t="shared" si="190"/>
        <v/>
      </c>
      <c r="AJ85" s="2" t="str">
        <f t="shared" si="178"/>
        <v/>
      </c>
      <c r="AK85" s="2" t="str">
        <f t="shared" si="158"/>
        <v>○</v>
      </c>
      <c r="AL85" s="2" t="str">
        <f t="shared" si="159"/>
        <v/>
      </c>
      <c r="AM85" s="2" t="str">
        <f t="shared" si="160"/>
        <v/>
      </c>
      <c r="AN85" s="2" t="str">
        <f t="shared" si="161"/>
        <v/>
      </c>
      <c r="AO85" s="2" t="str">
        <f t="shared" si="191"/>
        <v/>
      </c>
      <c r="AP85" s="2" t="str">
        <f t="shared" si="192"/>
        <v/>
      </c>
      <c r="AQ85" s="2" t="str">
        <f t="shared" si="179"/>
        <v/>
      </c>
      <c r="AR85" s="2" t="str">
        <f t="shared" si="162"/>
        <v/>
      </c>
      <c r="AS85" s="2" t="str">
        <f t="shared" si="163"/>
        <v/>
      </c>
      <c r="AT85" s="2" t="str">
        <f t="shared" si="164"/>
        <v/>
      </c>
      <c r="AU85" s="2" t="str">
        <f t="shared" si="165"/>
        <v/>
      </c>
      <c r="AV85" s="2" t="str">
        <f t="shared" si="166"/>
        <v xml:space="preserve"> </v>
      </c>
      <c r="AW85" s="2" t="str">
        <f t="shared" si="195"/>
        <v xml:space="preserve"> </v>
      </c>
      <c r="AX85" s="2" t="str">
        <f t="shared" si="196"/>
        <v xml:space="preserve"> </v>
      </c>
      <c r="AY85" s="2" t="str">
        <f t="shared" si="197"/>
        <v xml:space="preserve"> </v>
      </c>
      <c r="AZ85" s="2"/>
      <c r="BA85" s="2" t="str">
        <f t="shared" si="167"/>
        <v/>
      </c>
      <c r="BB85" s="2" t="str">
        <f t="shared" si="168"/>
        <v/>
      </c>
      <c r="BC85" s="2" t="str">
        <f t="shared" si="169"/>
        <v/>
      </c>
      <c r="BD85" s="2" t="str">
        <f t="shared" si="170"/>
        <v/>
      </c>
      <c r="BH85" s="320" t="str">
        <f t="shared" si="81"/>
        <v>1</v>
      </c>
      <c r="BI85" s="16" t="str">
        <f t="shared" si="82"/>
        <v/>
      </c>
      <c r="BJ85" s="4">
        <f t="shared" si="136"/>
        <v>4</v>
      </c>
      <c r="BK85" s="7" t="str">
        <f t="shared" si="137"/>
        <v>○</v>
      </c>
      <c r="BL85" s="7" t="str">
        <f t="shared" si="138"/>
        <v>7m得点</v>
      </c>
      <c r="BM85" s="8">
        <f t="shared" si="171"/>
        <v>4</v>
      </c>
      <c r="BN85" s="8" t="str">
        <f t="shared" si="139"/>
        <v>○</v>
      </c>
      <c r="BO85" s="8" t="str">
        <f t="shared" si="172"/>
        <v>1</v>
      </c>
      <c r="BP85" s="8" t="str">
        <f t="shared" si="140"/>
        <v/>
      </c>
      <c r="BQ85" s="8" t="str">
        <f t="shared" si="141"/>
        <v/>
      </c>
      <c r="BR85" s="8" t="str">
        <f t="shared" si="142"/>
        <v/>
      </c>
      <c r="BS85" s="8" t="str">
        <f t="shared" si="173"/>
        <v/>
      </c>
      <c r="BT85" s="9" t="str">
        <f t="shared" si="174"/>
        <v/>
      </c>
      <c r="BU85" s="10">
        <f t="shared" si="143"/>
        <v>0</v>
      </c>
      <c r="BV85" s="7" t="str">
        <f t="shared" si="144"/>
        <v/>
      </c>
      <c r="BW85" s="7" t="str">
        <f t="shared" si="145"/>
        <v/>
      </c>
      <c r="BX85" s="5" t="str">
        <f t="shared" si="146"/>
        <v/>
      </c>
      <c r="BY85" s="3" t="str">
        <f t="shared" si="147"/>
        <v/>
      </c>
      <c r="BZ85" s="5" t="str">
        <f t="shared" si="148"/>
        <v/>
      </c>
      <c r="CA85" s="8" t="str">
        <f t="shared" si="149"/>
        <v/>
      </c>
      <c r="CB85" s="8" t="str">
        <f t="shared" si="175"/>
        <v/>
      </c>
      <c r="CC85" s="8" t="str">
        <f t="shared" si="150"/>
        <v/>
      </c>
      <c r="CD85" s="8" t="str">
        <f t="shared" si="151"/>
        <v/>
      </c>
      <c r="CE85" s="8" t="str">
        <f t="shared" si="152"/>
        <v/>
      </c>
      <c r="CF85" s="8" t="str">
        <f t="shared" si="176"/>
        <v/>
      </c>
      <c r="CG85" s="8" t="str">
        <f t="shared" si="153"/>
        <v/>
      </c>
      <c r="CH85" s="8" t="str">
        <f t="shared" si="177"/>
        <v/>
      </c>
      <c r="CI85" s="4"/>
      <c r="CJ85" s="4" t="str">
        <f t="shared" si="154"/>
        <v/>
      </c>
      <c r="CK85" s="5" t="str">
        <f t="shared" si="155"/>
        <v/>
      </c>
      <c r="CL85" s="1" t="str">
        <f t="shared" si="180"/>
        <v/>
      </c>
      <c r="CM85" s="337" t="str">
        <f t="shared" si="181"/>
        <v/>
      </c>
      <c r="CN85" s="337" t="str">
        <f t="shared" si="182"/>
        <v/>
      </c>
      <c r="CO85" s="8" t="str">
        <f t="shared" si="183"/>
        <v/>
      </c>
      <c r="CP85" s="8"/>
      <c r="CQ85" s="8" t="str">
        <f t="shared" si="184"/>
        <v/>
      </c>
      <c r="CR85" s="8" t="str">
        <f t="shared" si="185"/>
        <v/>
      </c>
      <c r="CS85" s="8" t="str">
        <f t="shared" si="186"/>
        <v/>
      </c>
      <c r="CT85" s="8" t="str">
        <f t="shared" si="187"/>
        <v/>
      </c>
      <c r="CU85" s="8"/>
      <c r="CV85" s="8" t="str">
        <f t="shared" si="188"/>
        <v/>
      </c>
    </row>
    <row r="86" spans="1:100" ht="17.25" customHeight="1" x14ac:dyDescent="0.15">
      <c r="A86" s="54">
        <v>78</v>
      </c>
      <c r="B86" s="275" t="str">
        <f>+K1</f>
        <v>下関中央工業</v>
      </c>
      <c r="C86" s="61">
        <v>8</v>
      </c>
      <c r="D86" s="272" t="s">
        <v>156</v>
      </c>
      <c r="E86" s="58"/>
      <c r="F86" s="64"/>
      <c r="G86" s="272"/>
      <c r="H86" s="341"/>
      <c r="I86" s="20" t="str">
        <f t="shared" si="130"/>
        <v/>
      </c>
      <c r="J86" s="18" t="str">
        <f t="shared" si="131"/>
        <v/>
      </c>
      <c r="K86" s="18" t="str">
        <f>IF(BH86="1",COUNTIF(BH$9:BH86,"1"),"")</f>
        <v/>
      </c>
      <c r="L86" s="18" t="str">
        <f t="shared" si="132"/>
        <v/>
      </c>
      <c r="M86" s="18" t="str">
        <f t="shared" si="133"/>
        <v/>
      </c>
      <c r="N86" s="18">
        <f>IF(BI86="1",COUNTIF(BI$9:BI86,"1"),"")</f>
        <v>26</v>
      </c>
      <c r="O86" s="18" t="str">
        <f t="shared" si="134"/>
        <v>○</v>
      </c>
      <c r="P86" s="21" t="str">
        <f t="shared" si="135"/>
        <v>8</v>
      </c>
      <c r="Q86" s="1"/>
      <c r="R86" s="12">
        <f t="shared" ca="1" si="200"/>
        <v>6</v>
      </c>
      <c r="S86" s="41">
        <f t="shared" ca="1" si="200"/>
        <v>1</v>
      </c>
      <c r="T86" s="41">
        <f t="shared" ca="1" si="200"/>
        <v>0</v>
      </c>
      <c r="U86" s="41">
        <f t="shared" ca="1" si="200"/>
        <v>0</v>
      </c>
      <c r="V86" s="41">
        <f t="shared" ca="1" si="200"/>
        <v>0</v>
      </c>
      <c r="W86" s="41">
        <f t="shared" ca="1" si="200"/>
        <v>0</v>
      </c>
      <c r="X86" s="67"/>
      <c r="Y86" s="68">
        <f t="shared" ca="1" si="201"/>
        <v>6</v>
      </c>
      <c r="Z86" s="69">
        <f t="shared" ca="1" si="201"/>
        <v>1</v>
      </c>
      <c r="AA86" s="69">
        <f t="shared" ca="1" si="201"/>
        <v>0</v>
      </c>
      <c r="AB86" s="69">
        <f t="shared" ca="1" si="201"/>
        <v>0</v>
      </c>
      <c r="AC86" s="69">
        <f t="shared" ca="1" si="201"/>
        <v>0</v>
      </c>
      <c r="AD86" s="69">
        <f t="shared" ca="1" si="201"/>
        <v>0</v>
      </c>
      <c r="AE86" s="67"/>
      <c r="AH86" s="2" t="str">
        <f t="shared" si="189"/>
        <v/>
      </c>
      <c r="AI86" s="2" t="str">
        <f t="shared" si="190"/>
        <v/>
      </c>
      <c r="AJ86" s="2" t="str">
        <f t="shared" si="178"/>
        <v/>
      </c>
      <c r="AK86" s="2" t="str">
        <f t="shared" si="158"/>
        <v/>
      </c>
      <c r="AL86" s="2" t="str">
        <f t="shared" si="159"/>
        <v/>
      </c>
      <c r="AM86" s="2" t="str">
        <f t="shared" si="160"/>
        <v/>
      </c>
      <c r="AN86" s="2" t="str">
        <f t="shared" si="161"/>
        <v/>
      </c>
      <c r="AO86" s="2" t="str">
        <f t="shared" si="191"/>
        <v/>
      </c>
      <c r="AP86" s="2">
        <f t="shared" si="192"/>
        <v>8</v>
      </c>
      <c r="AQ86" s="2" t="str">
        <f t="shared" si="179"/>
        <v/>
      </c>
      <c r="AR86" s="2" t="str">
        <f t="shared" si="162"/>
        <v/>
      </c>
      <c r="AS86" s="2" t="str">
        <f t="shared" si="163"/>
        <v>○</v>
      </c>
      <c r="AT86" s="2" t="str">
        <f t="shared" si="164"/>
        <v/>
      </c>
      <c r="AU86" s="2" t="str">
        <f t="shared" si="165"/>
        <v/>
      </c>
      <c r="AV86" s="2" t="str">
        <f t="shared" si="166"/>
        <v xml:space="preserve"> </v>
      </c>
      <c r="AW86" s="2" t="str">
        <f t="shared" si="195"/>
        <v xml:space="preserve"> </v>
      </c>
      <c r="AX86" s="2" t="str">
        <f t="shared" si="196"/>
        <v xml:space="preserve"> </v>
      </c>
      <c r="AY86" s="2" t="str">
        <f t="shared" si="197"/>
        <v xml:space="preserve"> </v>
      </c>
      <c r="AZ86" s="2"/>
      <c r="BA86" s="2" t="str">
        <f t="shared" si="167"/>
        <v/>
      </c>
      <c r="BB86" s="2" t="str">
        <f t="shared" si="168"/>
        <v/>
      </c>
      <c r="BC86" s="2" t="str">
        <f t="shared" si="169"/>
        <v/>
      </c>
      <c r="BD86" s="2" t="str">
        <f t="shared" si="170"/>
        <v/>
      </c>
      <c r="BH86" s="320" t="str">
        <f t="shared" si="81"/>
        <v/>
      </c>
      <c r="BI86" s="16" t="str">
        <f t="shared" si="82"/>
        <v>1</v>
      </c>
      <c r="BJ86" s="4" t="str">
        <f t="shared" si="136"/>
        <v/>
      </c>
      <c r="BK86" s="7" t="str">
        <f t="shared" si="137"/>
        <v>○</v>
      </c>
      <c r="BL86" s="7" t="str">
        <f t="shared" si="138"/>
        <v/>
      </c>
      <c r="BM86" s="8" t="str">
        <f t="shared" si="171"/>
        <v/>
      </c>
      <c r="BN86" s="8" t="str">
        <f t="shared" si="139"/>
        <v/>
      </c>
      <c r="BO86" s="8" t="str">
        <f t="shared" si="172"/>
        <v/>
      </c>
      <c r="BP86" s="8" t="str">
        <f t="shared" si="140"/>
        <v/>
      </c>
      <c r="BQ86" s="8" t="str">
        <f t="shared" si="141"/>
        <v/>
      </c>
      <c r="BR86" s="8" t="str">
        <f t="shared" si="142"/>
        <v/>
      </c>
      <c r="BS86" s="8" t="str">
        <f t="shared" si="173"/>
        <v/>
      </c>
      <c r="BT86" s="9" t="str">
        <f t="shared" si="174"/>
        <v/>
      </c>
      <c r="BU86" s="10" t="str">
        <f t="shared" si="143"/>
        <v/>
      </c>
      <c r="BV86" s="7" t="str">
        <f t="shared" si="144"/>
        <v/>
      </c>
      <c r="BW86" s="7" t="str">
        <f t="shared" si="145"/>
        <v/>
      </c>
      <c r="BX86" s="5" t="str">
        <f t="shared" si="146"/>
        <v/>
      </c>
      <c r="BY86" s="3" t="str">
        <f t="shared" si="147"/>
        <v/>
      </c>
      <c r="BZ86" s="5">
        <f t="shared" si="148"/>
        <v>0</v>
      </c>
      <c r="CA86" s="8" t="str">
        <f t="shared" si="149"/>
        <v/>
      </c>
      <c r="CB86" s="8" t="str">
        <f t="shared" si="175"/>
        <v/>
      </c>
      <c r="CC86" s="8" t="str">
        <f t="shared" si="150"/>
        <v/>
      </c>
      <c r="CD86" s="8" t="str">
        <f t="shared" si="151"/>
        <v/>
      </c>
      <c r="CE86" s="8" t="str">
        <f t="shared" si="152"/>
        <v/>
      </c>
      <c r="CF86" s="8" t="str">
        <f t="shared" si="176"/>
        <v>1</v>
      </c>
      <c r="CG86" s="8" t="str">
        <f t="shared" si="153"/>
        <v>○</v>
      </c>
      <c r="CH86" s="8">
        <f t="shared" si="177"/>
        <v>8</v>
      </c>
      <c r="CI86" s="4"/>
      <c r="CJ86" s="4" t="str">
        <f t="shared" si="154"/>
        <v/>
      </c>
      <c r="CK86" s="5" t="str">
        <f t="shared" si="155"/>
        <v>7m得点</v>
      </c>
      <c r="CL86" s="1" t="str">
        <f t="shared" si="180"/>
        <v/>
      </c>
      <c r="CM86" s="337" t="str">
        <f t="shared" si="181"/>
        <v/>
      </c>
      <c r="CN86" s="337" t="str">
        <f t="shared" si="182"/>
        <v/>
      </c>
      <c r="CO86" s="8" t="str">
        <f t="shared" si="183"/>
        <v/>
      </c>
      <c r="CP86" s="8"/>
      <c r="CQ86" s="8" t="str">
        <f t="shared" si="184"/>
        <v/>
      </c>
      <c r="CR86" s="8" t="str">
        <f t="shared" si="185"/>
        <v/>
      </c>
      <c r="CS86" s="8" t="str">
        <f t="shared" si="186"/>
        <v/>
      </c>
      <c r="CT86" s="8" t="str">
        <f t="shared" si="187"/>
        <v/>
      </c>
      <c r="CU86" s="8"/>
      <c r="CV86" s="8" t="str">
        <f t="shared" si="188"/>
        <v/>
      </c>
    </row>
    <row r="87" spans="1:100" ht="17.25" customHeight="1" x14ac:dyDescent="0.15">
      <c r="A87" s="54">
        <v>79</v>
      </c>
      <c r="B87" s="275" t="str">
        <f>+C1</f>
        <v>岩国商業</v>
      </c>
      <c r="C87" s="61">
        <v>5</v>
      </c>
      <c r="D87" s="272" t="s">
        <v>143</v>
      </c>
      <c r="E87" s="58"/>
      <c r="F87" s="64"/>
      <c r="G87" s="272"/>
      <c r="H87" s="341"/>
      <c r="I87" s="20" t="str">
        <f t="shared" si="130"/>
        <v>5</v>
      </c>
      <c r="J87" s="18" t="str">
        <f t="shared" si="131"/>
        <v>×</v>
      </c>
      <c r="K87" s="18" t="str">
        <f>IF(BH87="1",COUNTIF(BH$9:BH87,"1"),"")</f>
        <v/>
      </c>
      <c r="L87" s="18" t="str">
        <f t="shared" si="132"/>
        <v/>
      </c>
      <c r="M87" s="18" t="str">
        <f t="shared" si="133"/>
        <v/>
      </c>
      <c r="N87" s="18" t="str">
        <f>IF(BI87="1",COUNTIF(BI$9:BI87,"1"),"")</f>
        <v/>
      </c>
      <c r="O87" s="18" t="str">
        <f t="shared" si="134"/>
        <v/>
      </c>
      <c r="P87" s="21" t="str">
        <f t="shared" si="135"/>
        <v/>
      </c>
      <c r="Q87" s="1"/>
      <c r="R87" s="12">
        <f t="shared" ca="1" si="200"/>
        <v>7</v>
      </c>
      <c r="S87" s="41">
        <f t="shared" ca="1" si="200"/>
        <v>1</v>
      </c>
      <c r="T87" s="41">
        <f t="shared" ca="1" si="200"/>
        <v>1</v>
      </c>
      <c r="U87" s="41">
        <f t="shared" ca="1" si="200"/>
        <v>1</v>
      </c>
      <c r="V87" s="41">
        <f t="shared" ca="1" si="200"/>
        <v>0</v>
      </c>
      <c r="W87" s="41">
        <f t="shared" ca="1" si="200"/>
        <v>0</v>
      </c>
      <c r="X87" s="67"/>
      <c r="Y87" s="68">
        <f t="shared" ca="1" si="201"/>
        <v>7</v>
      </c>
      <c r="Z87" s="69">
        <f t="shared" ca="1" si="201"/>
        <v>1</v>
      </c>
      <c r="AA87" s="69">
        <f t="shared" ca="1" si="201"/>
        <v>0</v>
      </c>
      <c r="AB87" s="69">
        <f t="shared" ca="1" si="201"/>
        <v>0</v>
      </c>
      <c r="AC87" s="69">
        <f t="shared" ca="1" si="201"/>
        <v>0</v>
      </c>
      <c r="AD87" s="69">
        <f t="shared" ca="1" si="201"/>
        <v>0</v>
      </c>
      <c r="AE87" s="67"/>
      <c r="AH87" s="2" t="str">
        <f t="shared" si="189"/>
        <v/>
      </c>
      <c r="AI87" s="2" t="str">
        <f t="shared" si="190"/>
        <v/>
      </c>
      <c r="AJ87" s="2" t="str">
        <f t="shared" si="178"/>
        <v/>
      </c>
      <c r="AK87" s="2" t="str">
        <f t="shared" si="158"/>
        <v/>
      </c>
      <c r="AL87" s="2" t="str">
        <f t="shared" si="159"/>
        <v/>
      </c>
      <c r="AM87" s="2" t="str">
        <f t="shared" si="160"/>
        <v>×</v>
      </c>
      <c r="AN87" s="2" t="str">
        <f t="shared" si="161"/>
        <v/>
      </c>
      <c r="AO87" s="2" t="str">
        <f t="shared" si="191"/>
        <v/>
      </c>
      <c r="AP87" s="2" t="str">
        <f t="shared" si="192"/>
        <v/>
      </c>
      <c r="AQ87" s="2" t="str">
        <f t="shared" si="179"/>
        <v/>
      </c>
      <c r="AR87" s="2" t="str">
        <f t="shared" si="162"/>
        <v/>
      </c>
      <c r="AS87" s="2" t="str">
        <f t="shared" si="163"/>
        <v/>
      </c>
      <c r="AT87" s="2" t="str">
        <f t="shared" si="164"/>
        <v/>
      </c>
      <c r="AU87" s="2" t="str">
        <f t="shared" si="165"/>
        <v/>
      </c>
      <c r="AV87" s="2" t="str">
        <f t="shared" si="166"/>
        <v xml:space="preserve"> </v>
      </c>
      <c r="AW87" s="2" t="str">
        <f t="shared" si="195"/>
        <v xml:space="preserve"> </v>
      </c>
      <c r="AX87" s="2" t="str">
        <f t="shared" si="196"/>
        <v xml:space="preserve"> </v>
      </c>
      <c r="AY87" s="2" t="str">
        <f t="shared" si="197"/>
        <v xml:space="preserve"> </v>
      </c>
      <c r="AZ87" s="2"/>
      <c r="BA87" s="2" t="str">
        <f t="shared" si="167"/>
        <v/>
      </c>
      <c r="BB87" s="2" t="str">
        <f t="shared" si="168"/>
        <v/>
      </c>
      <c r="BC87" s="2" t="str">
        <f t="shared" si="169"/>
        <v/>
      </c>
      <c r="BD87" s="2" t="str">
        <f t="shared" si="170"/>
        <v/>
      </c>
      <c r="BH87" s="320" t="str">
        <f t="shared" si="81"/>
        <v/>
      </c>
      <c r="BI87" s="16" t="str">
        <f t="shared" si="82"/>
        <v/>
      </c>
      <c r="BJ87" s="4">
        <f t="shared" si="136"/>
        <v>5</v>
      </c>
      <c r="BK87" s="7" t="str">
        <f t="shared" si="137"/>
        <v>×</v>
      </c>
      <c r="BL87" s="7" t="str">
        <f t="shared" si="138"/>
        <v>7m失敗</v>
      </c>
      <c r="BM87" s="8">
        <f t="shared" si="171"/>
        <v>5</v>
      </c>
      <c r="BN87" s="8" t="str">
        <f t="shared" si="139"/>
        <v>×</v>
      </c>
      <c r="BO87" s="8" t="str">
        <f t="shared" si="172"/>
        <v/>
      </c>
      <c r="BP87" s="8" t="str">
        <f t="shared" si="140"/>
        <v/>
      </c>
      <c r="BQ87" s="8" t="str">
        <f t="shared" si="141"/>
        <v/>
      </c>
      <c r="BR87" s="8" t="str">
        <f t="shared" si="142"/>
        <v/>
      </c>
      <c r="BS87" s="8" t="str">
        <f t="shared" si="173"/>
        <v/>
      </c>
      <c r="BT87" s="9" t="str">
        <f t="shared" si="174"/>
        <v/>
      </c>
      <c r="BU87" s="10">
        <f t="shared" si="143"/>
        <v>0</v>
      </c>
      <c r="BV87" s="7" t="str">
        <f t="shared" si="144"/>
        <v/>
      </c>
      <c r="BW87" s="7" t="str">
        <f t="shared" si="145"/>
        <v/>
      </c>
      <c r="BX87" s="5" t="str">
        <f t="shared" si="146"/>
        <v/>
      </c>
      <c r="BY87" s="3" t="str">
        <f t="shared" si="147"/>
        <v/>
      </c>
      <c r="BZ87" s="5" t="str">
        <f t="shared" si="148"/>
        <v/>
      </c>
      <c r="CA87" s="8" t="str">
        <f t="shared" si="149"/>
        <v/>
      </c>
      <c r="CB87" s="8" t="str">
        <f t="shared" si="175"/>
        <v/>
      </c>
      <c r="CC87" s="8" t="str">
        <f t="shared" si="150"/>
        <v/>
      </c>
      <c r="CD87" s="8" t="str">
        <f t="shared" si="151"/>
        <v/>
      </c>
      <c r="CE87" s="8" t="str">
        <f t="shared" si="152"/>
        <v/>
      </c>
      <c r="CF87" s="8" t="str">
        <f t="shared" si="176"/>
        <v/>
      </c>
      <c r="CG87" s="8" t="str">
        <f t="shared" si="153"/>
        <v/>
      </c>
      <c r="CH87" s="8" t="str">
        <f t="shared" si="177"/>
        <v/>
      </c>
      <c r="CI87" s="4"/>
      <c r="CJ87" s="4" t="str">
        <f t="shared" si="154"/>
        <v/>
      </c>
      <c r="CK87" s="5" t="str">
        <f t="shared" si="155"/>
        <v/>
      </c>
      <c r="CL87" s="1" t="str">
        <f t="shared" si="180"/>
        <v/>
      </c>
      <c r="CM87" s="337" t="str">
        <f t="shared" si="181"/>
        <v/>
      </c>
      <c r="CN87" s="337" t="str">
        <f t="shared" si="182"/>
        <v/>
      </c>
      <c r="CO87" s="8" t="str">
        <f t="shared" si="183"/>
        <v/>
      </c>
      <c r="CP87" s="8"/>
      <c r="CQ87" s="8" t="str">
        <f t="shared" si="184"/>
        <v/>
      </c>
      <c r="CR87" s="8" t="str">
        <f t="shared" si="185"/>
        <v/>
      </c>
      <c r="CS87" s="8" t="str">
        <f t="shared" si="186"/>
        <v/>
      </c>
      <c r="CT87" s="8" t="str">
        <f t="shared" si="187"/>
        <v/>
      </c>
      <c r="CU87" s="8"/>
      <c r="CV87" s="8" t="str">
        <f t="shared" si="188"/>
        <v/>
      </c>
    </row>
    <row r="88" spans="1:100" ht="17.25" customHeight="1" x14ac:dyDescent="0.15">
      <c r="A88" s="54">
        <v>80</v>
      </c>
      <c r="B88" s="275" t="str">
        <f>+K1</f>
        <v>下関中央工業</v>
      </c>
      <c r="C88" s="61">
        <v>9</v>
      </c>
      <c r="D88" s="272" t="s">
        <v>143</v>
      </c>
      <c r="E88" s="58"/>
      <c r="F88" s="64"/>
      <c r="G88" s="272"/>
      <c r="H88" s="341"/>
      <c r="I88" s="20" t="str">
        <f t="shared" si="130"/>
        <v/>
      </c>
      <c r="J88" s="18" t="str">
        <f t="shared" si="131"/>
        <v/>
      </c>
      <c r="K88" s="18" t="str">
        <f>IF(BH88="1",COUNTIF(BH$9:BH88,"1"),"")</f>
        <v/>
      </c>
      <c r="L88" s="18" t="str">
        <f t="shared" si="132"/>
        <v/>
      </c>
      <c r="M88" s="18" t="str">
        <f t="shared" si="133"/>
        <v/>
      </c>
      <c r="N88" s="18" t="str">
        <f>IF(BI88="1",COUNTIF(BI$9:BI88,"1"),"")</f>
        <v/>
      </c>
      <c r="O88" s="18" t="str">
        <f t="shared" si="134"/>
        <v>×</v>
      </c>
      <c r="P88" s="21" t="str">
        <f t="shared" si="135"/>
        <v>9</v>
      </c>
      <c r="Q88" s="1"/>
      <c r="R88" s="12">
        <f t="shared" ca="1" si="200"/>
        <v>10</v>
      </c>
      <c r="S88" s="41">
        <f t="shared" ca="1" si="200"/>
        <v>0</v>
      </c>
      <c r="T88" s="41">
        <f t="shared" ca="1" si="200"/>
        <v>0</v>
      </c>
      <c r="U88" s="41">
        <f t="shared" ca="1" si="200"/>
        <v>0</v>
      </c>
      <c r="V88" s="41">
        <f t="shared" ca="1" si="200"/>
        <v>0</v>
      </c>
      <c r="W88" s="41">
        <f t="shared" ca="1" si="200"/>
        <v>0</v>
      </c>
      <c r="X88" s="67"/>
      <c r="Y88" s="68">
        <f t="shared" ca="1" si="201"/>
        <v>8</v>
      </c>
      <c r="Z88" s="69">
        <f t="shared" ca="1" si="201"/>
        <v>1</v>
      </c>
      <c r="AA88" s="69">
        <f t="shared" ca="1" si="201"/>
        <v>0</v>
      </c>
      <c r="AB88" s="69">
        <f t="shared" ca="1" si="201"/>
        <v>0</v>
      </c>
      <c r="AC88" s="69">
        <f t="shared" ca="1" si="201"/>
        <v>0</v>
      </c>
      <c r="AD88" s="69">
        <f t="shared" ca="1" si="201"/>
        <v>0</v>
      </c>
      <c r="AE88" s="67"/>
      <c r="AH88" s="2" t="str">
        <f t="shared" si="189"/>
        <v/>
      </c>
      <c r="AI88" s="2" t="str">
        <f t="shared" si="190"/>
        <v/>
      </c>
      <c r="AJ88" s="2" t="str">
        <f t="shared" si="178"/>
        <v/>
      </c>
      <c r="AK88" s="2" t="str">
        <f t="shared" si="158"/>
        <v/>
      </c>
      <c r="AL88" s="2" t="str">
        <f t="shared" si="159"/>
        <v/>
      </c>
      <c r="AM88" s="2" t="str">
        <f t="shared" si="160"/>
        <v/>
      </c>
      <c r="AN88" s="2" t="str">
        <f t="shared" si="161"/>
        <v/>
      </c>
      <c r="AO88" s="2" t="str">
        <f t="shared" si="191"/>
        <v/>
      </c>
      <c r="AP88" s="2" t="str">
        <f t="shared" si="192"/>
        <v/>
      </c>
      <c r="AQ88" s="2" t="str">
        <f t="shared" si="179"/>
        <v/>
      </c>
      <c r="AR88" s="2" t="str">
        <f t="shared" si="162"/>
        <v/>
      </c>
      <c r="AS88" s="2" t="str">
        <f t="shared" si="163"/>
        <v/>
      </c>
      <c r="AT88" s="2" t="str">
        <f t="shared" si="164"/>
        <v/>
      </c>
      <c r="AU88" s="2" t="str">
        <f t="shared" si="165"/>
        <v>×</v>
      </c>
      <c r="AV88" s="2" t="str">
        <f t="shared" si="166"/>
        <v xml:space="preserve"> </v>
      </c>
      <c r="AW88" s="2" t="str">
        <f t="shared" si="195"/>
        <v xml:space="preserve"> </v>
      </c>
      <c r="AX88" s="2" t="str">
        <f t="shared" si="196"/>
        <v xml:space="preserve"> </v>
      </c>
      <c r="AY88" s="2" t="str">
        <f t="shared" si="197"/>
        <v xml:space="preserve"> </v>
      </c>
      <c r="AZ88" s="2"/>
      <c r="BA88" s="2" t="str">
        <f t="shared" si="167"/>
        <v/>
      </c>
      <c r="BB88" s="2" t="str">
        <f t="shared" si="168"/>
        <v/>
      </c>
      <c r="BC88" s="2" t="str">
        <f t="shared" si="169"/>
        <v/>
      </c>
      <c r="BD88" s="2" t="str">
        <f t="shared" si="170"/>
        <v/>
      </c>
      <c r="BH88" s="320" t="str">
        <f t="shared" si="81"/>
        <v/>
      </c>
      <c r="BI88" s="16" t="str">
        <f t="shared" si="82"/>
        <v/>
      </c>
      <c r="BJ88" s="4" t="str">
        <f t="shared" si="136"/>
        <v/>
      </c>
      <c r="BK88" s="7" t="str">
        <f t="shared" si="137"/>
        <v>×</v>
      </c>
      <c r="BL88" s="7" t="str">
        <f t="shared" si="138"/>
        <v/>
      </c>
      <c r="BM88" s="8" t="str">
        <f t="shared" si="171"/>
        <v/>
      </c>
      <c r="BN88" s="8" t="str">
        <f t="shared" si="139"/>
        <v/>
      </c>
      <c r="BO88" s="8" t="str">
        <f t="shared" si="172"/>
        <v/>
      </c>
      <c r="BP88" s="8" t="str">
        <f t="shared" si="140"/>
        <v/>
      </c>
      <c r="BQ88" s="8" t="str">
        <f t="shared" si="141"/>
        <v/>
      </c>
      <c r="BR88" s="8" t="str">
        <f t="shared" si="142"/>
        <v/>
      </c>
      <c r="BS88" s="8" t="str">
        <f t="shared" si="173"/>
        <v/>
      </c>
      <c r="BT88" s="9" t="str">
        <f t="shared" si="174"/>
        <v/>
      </c>
      <c r="BU88" s="10" t="str">
        <f t="shared" si="143"/>
        <v/>
      </c>
      <c r="BV88" s="7" t="str">
        <f t="shared" si="144"/>
        <v/>
      </c>
      <c r="BW88" s="7" t="str">
        <f t="shared" si="145"/>
        <v/>
      </c>
      <c r="BX88" s="5" t="str">
        <f t="shared" si="146"/>
        <v/>
      </c>
      <c r="BY88" s="3" t="str">
        <f t="shared" si="147"/>
        <v/>
      </c>
      <c r="BZ88" s="5">
        <f t="shared" si="148"/>
        <v>0</v>
      </c>
      <c r="CA88" s="8" t="str">
        <f t="shared" si="149"/>
        <v/>
      </c>
      <c r="CB88" s="8" t="str">
        <f t="shared" si="175"/>
        <v/>
      </c>
      <c r="CC88" s="8" t="str">
        <f t="shared" si="150"/>
        <v/>
      </c>
      <c r="CD88" s="8" t="str">
        <f t="shared" si="151"/>
        <v/>
      </c>
      <c r="CE88" s="8" t="str">
        <f t="shared" si="152"/>
        <v/>
      </c>
      <c r="CF88" s="8" t="str">
        <f t="shared" si="176"/>
        <v/>
      </c>
      <c r="CG88" s="8" t="str">
        <f t="shared" si="153"/>
        <v>×</v>
      </c>
      <c r="CH88" s="8">
        <f t="shared" si="177"/>
        <v>9</v>
      </c>
      <c r="CI88" s="4"/>
      <c r="CJ88" s="4" t="str">
        <f t="shared" si="154"/>
        <v/>
      </c>
      <c r="CK88" s="5" t="str">
        <f t="shared" si="155"/>
        <v>7m失敗</v>
      </c>
      <c r="CL88" s="1" t="str">
        <f t="shared" si="180"/>
        <v/>
      </c>
      <c r="CM88" s="337" t="str">
        <f t="shared" si="181"/>
        <v/>
      </c>
      <c r="CN88" s="337" t="str">
        <f t="shared" si="182"/>
        <v/>
      </c>
      <c r="CO88" s="8" t="str">
        <f t="shared" si="183"/>
        <v/>
      </c>
      <c r="CP88" s="8"/>
      <c r="CQ88" s="8" t="str">
        <f t="shared" si="184"/>
        <v/>
      </c>
      <c r="CR88" s="8" t="str">
        <f t="shared" si="185"/>
        <v/>
      </c>
      <c r="CS88" s="8" t="str">
        <f t="shared" si="186"/>
        <v/>
      </c>
      <c r="CT88" s="8" t="str">
        <f t="shared" si="187"/>
        <v/>
      </c>
      <c r="CU88" s="8"/>
      <c r="CV88" s="8" t="str">
        <f t="shared" si="188"/>
        <v/>
      </c>
    </row>
    <row r="89" spans="1:100" ht="17.25" customHeight="1" x14ac:dyDescent="0.15">
      <c r="A89" s="54">
        <v>81</v>
      </c>
      <c r="B89" s="275"/>
      <c r="C89" s="61"/>
      <c r="D89" s="272"/>
      <c r="E89" s="58"/>
      <c r="F89" s="64"/>
      <c r="G89" s="272"/>
      <c r="H89" s="341"/>
      <c r="I89" s="20" t="str">
        <f t="shared" si="130"/>
        <v/>
      </c>
      <c r="J89" s="18" t="str">
        <f t="shared" si="131"/>
        <v/>
      </c>
      <c r="K89" s="18" t="str">
        <f>IF(BH89="1",COUNTIF(BH$9:BH89,"1"),"")</f>
        <v/>
      </c>
      <c r="L89" s="18" t="str">
        <f t="shared" si="132"/>
        <v/>
      </c>
      <c r="M89" s="18" t="str">
        <f t="shared" si="133"/>
        <v/>
      </c>
      <c r="N89" s="18" t="str">
        <f>IF(BI89="1",COUNTIF(BI$9:BI89,"1"),"")</f>
        <v/>
      </c>
      <c r="O89" s="18" t="str">
        <f t="shared" si="134"/>
        <v/>
      </c>
      <c r="P89" s="21" t="str">
        <f t="shared" si="135"/>
        <v/>
      </c>
      <c r="Q89" s="1"/>
      <c r="R89" s="12">
        <f t="shared" ca="1" si="200"/>
        <v>11</v>
      </c>
      <c r="S89" s="41">
        <f t="shared" ca="1" si="200"/>
        <v>0</v>
      </c>
      <c r="T89" s="41">
        <f t="shared" ca="1" si="200"/>
        <v>0</v>
      </c>
      <c r="U89" s="41">
        <f t="shared" ca="1" si="200"/>
        <v>0</v>
      </c>
      <c r="V89" s="41">
        <f t="shared" ca="1" si="200"/>
        <v>0</v>
      </c>
      <c r="W89" s="41">
        <f t="shared" ca="1" si="200"/>
        <v>0</v>
      </c>
      <c r="X89" s="67"/>
      <c r="Y89" s="68">
        <f t="shared" ca="1" si="201"/>
        <v>9</v>
      </c>
      <c r="Z89" s="69">
        <f t="shared" ca="1" si="201"/>
        <v>3</v>
      </c>
      <c r="AA89" s="69">
        <f t="shared" ca="1" si="201"/>
        <v>0</v>
      </c>
      <c r="AB89" s="69">
        <f t="shared" ca="1" si="201"/>
        <v>0</v>
      </c>
      <c r="AC89" s="69">
        <f t="shared" ca="1" si="201"/>
        <v>0</v>
      </c>
      <c r="AD89" s="69">
        <f t="shared" ca="1" si="201"/>
        <v>0</v>
      </c>
      <c r="AE89" s="67"/>
      <c r="AH89" s="2" t="str">
        <f t="shared" si="189"/>
        <v/>
      </c>
      <c r="AI89" s="2" t="str">
        <f t="shared" si="190"/>
        <v/>
      </c>
      <c r="AJ89" s="2" t="str">
        <f t="shared" si="178"/>
        <v/>
      </c>
      <c r="AK89" s="2" t="str">
        <f t="shared" si="158"/>
        <v/>
      </c>
      <c r="AL89" s="2" t="str">
        <f t="shared" si="159"/>
        <v/>
      </c>
      <c r="AM89" s="2" t="str">
        <f t="shared" si="160"/>
        <v/>
      </c>
      <c r="AN89" s="2" t="str">
        <f t="shared" si="161"/>
        <v/>
      </c>
      <c r="AO89" s="2" t="str">
        <f t="shared" si="191"/>
        <v/>
      </c>
      <c r="AP89" s="2" t="str">
        <f t="shared" si="192"/>
        <v/>
      </c>
      <c r="AQ89" s="2" t="str">
        <f t="shared" si="179"/>
        <v/>
      </c>
      <c r="AR89" s="2" t="str">
        <f t="shared" si="162"/>
        <v/>
      </c>
      <c r="AS89" s="2" t="str">
        <f t="shared" si="163"/>
        <v/>
      </c>
      <c r="AT89" s="2" t="str">
        <f t="shared" si="164"/>
        <v/>
      </c>
      <c r="AU89" s="2" t="str">
        <f t="shared" si="165"/>
        <v/>
      </c>
      <c r="AV89" s="2" t="str">
        <f t="shared" si="166"/>
        <v xml:space="preserve"> </v>
      </c>
      <c r="AW89" s="2" t="str">
        <f t="shared" si="195"/>
        <v xml:space="preserve"> </v>
      </c>
      <c r="AX89" s="2" t="str">
        <f t="shared" si="196"/>
        <v xml:space="preserve"> </v>
      </c>
      <c r="AY89" s="2" t="str">
        <f t="shared" si="197"/>
        <v xml:space="preserve"> </v>
      </c>
      <c r="AZ89" s="2"/>
      <c r="BA89" s="2" t="str">
        <f t="shared" si="167"/>
        <v/>
      </c>
      <c r="BB89" s="2" t="str">
        <f t="shared" si="168"/>
        <v/>
      </c>
      <c r="BC89" s="2" t="str">
        <f t="shared" si="169"/>
        <v/>
      </c>
      <c r="BD89" s="2" t="str">
        <f t="shared" si="170"/>
        <v/>
      </c>
      <c r="BE89" s="2"/>
      <c r="BH89" s="320" t="str">
        <f t="shared" si="81"/>
        <v/>
      </c>
      <c r="BI89" s="16" t="str">
        <f t="shared" si="82"/>
        <v/>
      </c>
      <c r="BJ89" s="4" t="str">
        <f t="shared" si="136"/>
        <v/>
      </c>
      <c r="BK89" s="7" t="str">
        <f t="shared" si="137"/>
        <v/>
      </c>
      <c r="BL89" s="7" t="str">
        <f t="shared" si="138"/>
        <v/>
      </c>
      <c r="BM89" s="8" t="str">
        <f t="shared" si="171"/>
        <v/>
      </c>
      <c r="BN89" s="8" t="str">
        <f t="shared" si="139"/>
        <v/>
      </c>
      <c r="BO89" s="8" t="str">
        <f t="shared" si="172"/>
        <v/>
      </c>
      <c r="BP89" s="8" t="str">
        <f t="shared" si="140"/>
        <v/>
      </c>
      <c r="BQ89" s="8" t="str">
        <f t="shared" si="141"/>
        <v/>
      </c>
      <c r="BR89" s="8" t="str">
        <f t="shared" si="142"/>
        <v/>
      </c>
      <c r="BS89" s="8" t="str">
        <f t="shared" si="173"/>
        <v/>
      </c>
      <c r="BT89" s="9" t="str">
        <f t="shared" si="174"/>
        <v/>
      </c>
      <c r="BU89" s="10" t="str">
        <f t="shared" si="143"/>
        <v/>
      </c>
      <c r="BV89" s="7" t="str">
        <f t="shared" si="144"/>
        <v/>
      </c>
      <c r="BW89" s="7" t="str">
        <f t="shared" si="145"/>
        <v/>
      </c>
      <c r="BX89" s="5" t="str">
        <f t="shared" si="146"/>
        <v/>
      </c>
      <c r="BY89" s="3" t="str">
        <f t="shared" si="147"/>
        <v/>
      </c>
      <c r="BZ89" s="5" t="str">
        <f t="shared" si="148"/>
        <v/>
      </c>
      <c r="CA89" s="8" t="str">
        <f t="shared" si="149"/>
        <v/>
      </c>
      <c r="CB89" s="8" t="str">
        <f t="shared" si="175"/>
        <v/>
      </c>
      <c r="CC89" s="8" t="str">
        <f t="shared" si="150"/>
        <v/>
      </c>
      <c r="CD89" s="8" t="str">
        <f t="shared" si="151"/>
        <v/>
      </c>
      <c r="CE89" s="8" t="str">
        <f t="shared" si="152"/>
        <v/>
      </c>
      <c r="CF89" s="8" t="str">
        <f t="shared" si="176"/>
        <v/>
      </c>
      <c r="CG89" s="8" t="str">
        <f t="shared" si="153"/>
        <v/>
      </c>
      <c r="CH89" s="8" t="str">
        <f t="shared" si="177"/>
        <v/>
      </c>
      <c r="CI89" s="4"/>
      <c r="CJ89" s="4" t="str">
        <f t="shared" si="154"/>
        <v/>
      </c>
      <c r="CK89" s="5" t="str">
        <f t="shared" si="155"/>
        <v/>
      </c>
      <c r="CL89" s="1" t="str">
        <f t="shared" si="180"/>
        <v/>
      </c>
      <c r="CM89" s="337" t="str">
        <f t="shared" si="181"/>
        <v/>
      </c>
      <c r="CN89" s="337" t="str">
        <f t="shared" si="182"/>
        <v/>
      </c>
      <c r="CO89" s="8" t="str">
        <f t="shared" si="183"/>
        <v/>
      </c>
      <c r="CP89" s="8"/>
      <c r="CQ89" s="8" t="str">
        <f t="shared" si="184"/>
        <v/>
      </c>
      <c r="CR89" s="8" t="str">
        <f t="shared" si="185"/>
        <v/>
      </c>
      <c r="CS89" s="8" t="str">
        <f t="shared" si="186"/>
        <v/>
      </c>
      <c r="CT89" s="8" t="str">
        <f t="shared" si="187"/>
        <v/>
      </c>
      <c r="CU89" s="8"/>
      <c r="CV89" s="8" t="str">
        <f t="shared" si="188"/>
        <v/>
      </c>
    </row>
    <row r="90" spans="1:100" ht="17.25" customHeight="1" x14ac:dyDescent="0.15">
      <c r="A90" s="54">
        <v>82</v>
      </c>
      <c r="B90" s="275"/>
      <c r="C90" s="61"/>
      <c r="D90" s="272"/>
      <c r="E90" s="58"/>
      <c r="F90" s="64"/>
      <c r="G90" s="272"/>
      <c r="H90" s="341"/>
      <c r="I90" s="20" t="str">
        <f t="shared" si="130"/>
        <v/>
      </c>
      <c r="J90" s="18" t="str">
        <f t="shared" si="131"/>
        <v/>
      </c>
      <c r="K90" s="18" t="str">
        <f>IF(BH90="1",COUNTIF(BH$9:BH90,"1"),"")</f>
        <v/>
      </c>
      <c r="L90" s="18" t="str">
        <f t="shared" si="132"/>
        <v/>
      </c>
      <c r="M90" s="18" t="str">
        <f t="shared" si="133"/>
        <v/>
      </c>
      <c r="N90" s="18" t="str">
        <f>IF(BI90="1",COUNTIF(BI$9:BI90,"1"),"")</f>
        <v/>
      </c>
      <c r="O90" s="18" t="str">
        <f t="shared" si="134"/>
        <v/>
      </c>
      <c r="P90" s="21" t="str">
        <f t="shared" si="135"/>
        <v/>
      </c>
      <c r="Q90" s="1"/>
      <c r="R90" s="12">
        <f t="shared" ca="1" si="200"/>
        <v>13</v>
      </c>
      <c r="S90" s="41">
        <f t="shared" ca="1" si="200"/>
        <v>0</v>
      </c>
      <c r="T90" s="41">
        <f t="shared" ca="1" si="200"/>
        <v>0</v>
      </c>
      <c r="U90" s="41">
        <f t="shared" ca="1" si="200"/>
        <v>0</v>
      </c>
      <c r="V90" s="41">
        <f t="shared" ca="1" si="200"/>
        <v>0</v>
      </c>
      <c r="W90" s="41">
        <f t="shared" ca="1" si="200"/>
        <v>0</v>
      </c>
      <c r="X90" s="67"/>
      <c r="Y90" s="68">
        <f t="shared" ca="1" si="201"/>
        <v>10</v>
      </c>
      <c r="Z90" s="69">
        <f t="shared" ca="1" si="201"/>
        <v>4</v>
      </c>
      <c r="AA90" s="69">
        <f t="shared" ca="1" si="201"/>
        <v>0</v>
      </c>
      <c r="AB90" s="69">
        <f t="shared" ca="1" si="201"/>
        <v>1</v>
      </c>
      <c r="AC90" s="69">
        <f t="shared" ca="1" si="201"/>
        <v>0</v>
      </c>
      <c r="AD90" s="69">
        <f t="shared" ca="1" si="201"/>
        <v>0</v>
      </c>
      <c r="AE90" s="67"/>
      <c r="AH90" s="2" t="str">
        <f t="shared" si="189"/>
        <v/>
      </c>
      <c r="AI90" s="2" t="str">
        <f t="shared" si="190"/>
        <v/>
      </c>
      <c r="AJ90" s="2" t="str">
        <f t="shared" si="178"/>
        <v/>
      </c>
      <c r="AK90" s="2" t="str">
        <f t="shared" si="158"/>
        <v/>
      </c>
      <c r="AL90" s="2" t="str">
        <f t="shared" si="159"/>
        <v/>
      </c>
      <c r="AM90" s="2" t="str">
        <f t="shared" si="160"/>
        <v/>
      </c>
      <c r="AN90" s="2" t="str">
        <f t="shared" si="161"/>
        <v/>
      </c>
      <c r="AO90" s="2" t="str">
        <f t="shared" si="191"/>
        <v/>
      </c>
      <c r="AP90" s="2" t="str">
        <f t="shared" si="192"/>
        <v/>
      </c>
      <c r="AQ90" s="2" t="str">
        <f t="shared" si="179"/>
        <v/>
      </c>
      <c r="AR90" s="2" t="str">
        <f t="shared" si="162"/>
        <v/>
      </c>
      <c r="AS90" s="2" t="str">
        <f t="shared" si="163"/>
        <v/>
      </c>
      <c r="AT90" s="2" t="str">
        <f t="shared" si="164"/>
        <v/>
      </c>
      <c r="AU90" s="2" t="str">
        <f t="shared" si="165"/>
        <v/>
      </c>
      <c r="AV90" s="2" t="str">
        <f t="shared" si="166"/>
        <v xml:space="preserve"> </v>
      </c>
      <c r="AW90" s="2" t="str">
        <f t="shared" si="195"/>
        <v xml:space="preserve"> </v>
      </c>
      <c r="AX90" s="2" t="str">
        <f t="shared" si="196"/>
        <v xml:space="preserve"> </v>
      </c>
      <c r="AY90" s="2" t="str">
        <f t="shared" si="197"/>
        <v xml:space="preserve"> </v>
      </c>
      <c r="AZ90" s="2"/>
      <c r="BA90" s="2" t="str">
        <f t="shared" si="167"/>
        <v/>
      </c>
      <c r="BB90" s="2" t="str">
        <f t="shared" si="168"/>
        <v/>
      </c>
      <c r="BC90" s="2" t="str">
        <f t="shared" si="169"/>
        <v/>
      </c>
      <c r="BD90" s="2" t="str">
        <f t="shared" si="170"/>
        <v/>
      </c>
      <c r="BH90" s="320" t="str">
        <f t="shared" ref="BH90:BH107" si="202">BO90&amp;CC90&amp;CQ90</f>
        <v/>
      </c>
      <c r="BI90" s="16" t="str">
        <f t="shared" ref="BI90:BI107" si="203">BR90&amp;CF90&amp;CT90</f>
        <v/>
      </c>
      <c r="BJ90" s="4" t="str">
        <f t="shared" si="136"/>
        <v/>
      </c>
      <c r="BK90" s="7" t="str">
        <f t="shared" si="137"/>
        <v/>
      </c>
      <c r="BL90" s="7" t="str">
        <f t="shared" si="138"/>
        <v/>
      </c>
      <c r="BM90" s="8" t="str">
        <f t="shared" si="171"/>
        <v/>
      </c>
      <c r="BN90" s="8" t="str">
        <f t="shared" si="139"/>
        <v/>
      </c>
      <c r="BO90" s="8" t="str">
        <f t="shared" si="172"/>
        <v/>
      </c>
      <c r="BP90" s="8" t="str">
        <f t="shared" si="140"/>
        <v/>
      </c>
      <c r="BQ90" s="8" t="str">
        <f t="shared" si="141"/>
        <v/>
      </c>
      <c r="BR90" s="8" t="str">
        <f t="shared" si="142"/>
        <v/>
      </c>
      <c r="BS90" s="8" t="str">
        <f t="shared" si="173"/>
        <v/>
      </c>
      <c r="BT90" s="9" t="str">
        <f t="shared" si="174"/>
        <v/>
      </c>
      <c r="BU90" s="10" t="str">
        <f t="shared" si="143"/>
        <v/>
      </c>
      <c r="BV90" s="7" t="str">
        <f t="shared" si="144"/>
        <v/>
      </c>
      <c r="BW90" s="7" t="str">
        <f t="shared" si="145"/>
        <v/>
      </c>
      <c r="BX90" s="5" t="str">
        <f t="shared" si="146"/>
        <v/>
      </c>
      <c r="BY90" s="3" t="str">
        <f t="shared" si="147"/>
        <v/>
      </c>
      <c r="BZ90" s="5" t="str">
        <f t="shared" si="148"/>
        <v/>
      </c>
      <c r="CA90" s="8" t="str">
        <f t="shared" si="149"/>
        <v/>
      </c>
      <c r="CB90" s="8" t="str">
        <f t="shared" si="175"/>
        <v/>
      </c>
      <c r="CC90" s="8" t="str">
        <f t="shared" si="150"/>
        <v/>
      </c>
      <c r="CD90" s="8" t="str">
        <f t="shared" si="151"/>
        <v/>
      </c>
      <c r="CE90" s="8" t="str">
        <f t="shared" si="152"/>
        <v/>
      </c>
      <c r="CF90" s="8" t="str">
        <f t="shared" si="176"/>
        <v/>
      </c>
      <c r="CG90" s="8" t="str">
        <f t="shared" si="153"/>
        <v/>
      </c>
      <c r="CH90" s="8" t="str">
        <f t="shared" si="177"/>
        <v/>
      </c>
      <c r="CI90" s="4"/>
      <c r="CJ90" s="4" t="str">
        <f t="shared" si="154"/>
        <v/>
      </c>
      <c r="CK90" s="5" t="str">
        <f t="shared" si="155"/>
        <v/>
      </c>
      <c r="CL90" s="1" t="str">
        <f t="shared" si="180"/>
        <v/>
      </c>
      <c r="CM90" s="337" t="str">
        <f t="shared" si="181"/>
        <v/>
      </c>
      <c r="CN90" s="337" t="str">
        <f t="shared" si="182"/>
        <v/>
      </c>
      <c r="CO90" s="8" t="str">
        <f t="shared" si="183"/>
        <v/>
      </c>
      <c r="CP90" s="8"/>
      <c r="CQ90" s="8" t="str">
        <f t="shared" si="184"/>
        <v/>
      </c>
      <c r="CR90" s="8" t="str">
        <f t="shared" si="185"/>
        <v/>
      </c>
      <c r="CS90" s="8" t="str">
        <f t="shared" si="186"/>
        <v/>
      </c>
      <c r="CT90" s="8" t="str">
        <f t="shared" si="187"/>
        <v/>
      </c>
      <c r="CU90" s="8"/>
      <c r="CV90" s="8" t="str">
        <f t="shared" si="188"/>
        <v/>
      </c>
    </row>
    <row r="91" spans="1:100" ht="17.25" customHeight="1" x14ac:dyDescent="0.15">
      <c r="A91" s="54">
        <v>83</v>
      </c>
      <c r="B91" s="275"/>
      <c r="C91" s="61"/>
      <c r="D91" s="272"/>
      <c r="E91" s="58"/>
      <c r="F91" s="64"/>
      <c r="G91" s="272"/>
      <c r="H91" s="341"/>
      <c r="I91" s="20" t="str">
        <f t="shared" si="130"/>
        <v/>
      </c>
      <c r="J91" s="18" t="str">
        <f t="shared" si="131"/>
        <v/>
      </c>
      <c r="K91" s="18" t="str">
        <f>IF(BH91="1",COUNTIF(BH$9:BH91,"1"),"")</f>
        <v/>
      </c>
      <c r="L91" s="18" t="str">
        <f t="shared" si="132"/>
        <v/>
      </c>
      <c r="M91" s="18" t="str">
        <f t="shared" si="133"/>
        <v/>
      </c>
      <c r="N91" s="18" t="str">
        <f>IF(BI91="1",COUNTIF(BI$9:BI91,"1"),"")</f>
        <v/>
      </c>
      <c r="O91" s="18" t="str">
        <f t="shared" si="134"/>
        <v/>
      </c>
      <c r="P91" s="21" t="str">
        <f t="shared" si="135"/>
        <v/>
      </c>
      <c r="Q91" s="1"/>
      <c r="R91" s="12">
        <f t="shared" ca="1" si="200"/>
        <v>14</v>
      </c>
      <c r="S91" s="41">
        <f t="shared" ca="1" si="200"/>
        <v>2</v>
      </c>
      <c r="T91" s="41">
        <f t="shared" ca="1" si="200"/>
        <v>1</v>
      </c>
      <c r="U91" s="41">
        <f t="shared" ca="1" si="200"/>
        <v>0</v>
      </c>
      <c r="V91" s="41">
        <f t="shared" ca="1" si="200"/>
        <v>0</v>
      </c>
      <c r="W91" s="41">
        <f t="shared" ca="1" si="200"/>
        <v>0</v>
      </c>
      <c r="X91" s="67"/>
      <c r="Y91" s="68">
        <f t="shared" ca="1" si="201"/>
        <v>11</v>
      </c>
      <c r="Z91" s="69">
        <f t="shared" ca="1" si="201"/>
        <v>0</v>
      </c>
      <c r="AA91" s="69">
        <f t="shared" ca="1" si="201"/>
        <v>0</v>
      </c>
      <c r="AB91" s="69">
        <f t="shared" ca="1" si="201"/>
        <v>0</v>
      </c>
      <c r="AC91" s="69">
        <f t="shared" ca="1" si="201"/>
        <v>0</v>
      </c>
      <c r="AD91" s="69">
        <f t="shared" ca="1" si="201"/>
        <v>0</v>
      </c>
      <c r="AE91" s="67"/>
      <c r="AH91" s="2" t="str">
        <f t="shared" si="189"/>
        <v/>
      </c>
      <c r="AI91" s="2" t="str">
        <f t="shared" si="190"/>
        <v/>
      </c>
      <c r="AJ91" s="2" t="str">
        <f t="shared" si="178"/>
        <v/>
      </c>
      <c r="AK91" s="2" t="str">
        <f t="shared" si="158"/>
        <v/>
      </c>
      <c r="AL91" s="2" t="str">
        <f t="shared" si="159"/>
        <v/>
      </c>
      <c r="AM91" s="2" t="str">
        <f t="shared" si="160"/>
        <v/>
      </c>
      <c r="AN91" s="2" t="str">
        <f t="shared" si="161"/>
        <v/>
      </c>
      <c r="AO91" s="2" t="str">
        <f t="shared" si="191"/>
        <v/>
      </c>
      <c r="AP91" s="2" t="str">
        <f t="shared" si="192"/>
        <v/>
      </c>
      <c r="AQ91" s="2" t="str">
        <f t="shared" si="179"/>
        <v/>
      </c>
      <c r="AR91" s="2" t="str">
        <f t="shared" si="162"/>
        <v/>
      </c>
      <c r="AS91" s="2" t="str">
        <f t="shared" si="163"/>
        <v/>
      </c>
      <c r="AT91" s="2" t="str">
        <f t="shared" si="164"/>
        <v/>
      </c>
      <c r="AU91" s="2" t="str">
        <f t="shared" si="165"/>
        <v/>
      </c>
      <c r="AV91" s="2" t="str">
        <f t="shared" si="166"/>
        <v xml:space="preserve"> </v>
      </c>
      <c r="AW91" s="2" t="str">
        <f t="shared" si="195"/>
        <v xml:space="preserve"> </v>
      </c>
      <c r="AX91" s="2" t="str">
        <f t="shared" si="196"/>
        <v xml:space="preserve"> </v>
      </c>
      <c r="AY91" s="2" t="str">
        <f t="shared" si="197"/>
        <v xml:space="preserve"> </v>
      </c>
      <c r="AZ91" s="2"/>
      <c r="BA91" s="2" t="str">
        <f t="shared" si="167"/>
        <v/>
      </c>
      <c r="BB91" s="2" t="str">
        <f t="shared" si="168"/>
        <v/>
      </c>
      <c r="BC91" s="2" t="str">
        <f t="shared" si="169"/>
        <v/>
      </c>
      <c r="BD91" s="2" t="str">
        <f t="shared" si="170"/>
        <v/>
      </c>
      <c r="BH91" s="320" t="str">
        <f t="shared" si="202"/>
        <v/>
      </c>
      <c r="BI91" s="16" t="str">
        <f t="shared" si="203"/>
        <v/>
      </c>
      <c r="BJ91" s="4" t="str">
        <f t="shared" si="136"/>
        <v/>
      </c>
      <c r="BK91" s="7" t="str">
        <f t="shared" si="137"/>
        <v/>
      </c>
      <c r="BL91" s="7" t="str">
        <f t="shared" si="138"/>
        <v/>
      </c>
      <c r="BM91" s="8" t="str">
        <f t="shared" si="171"/>
        <v/>
      </c>
      <c r="BN91" s="8" t="str">
        <f t="shared" si="139"/>
        <v/>
      </c>
      <c r="BO91" s="8" t="str">
        <f t="shared" si="172"/>
        <v/>
      </c>
      <c r="BP91" s="8" t="str">
        <f t="shared" si="140"/>
        <v/>
      </c>
      <c r="BQ91" s="8" t="str">
        <f t="shared" si="141"/>
        <v/>
      </c>
      <c r="BR91" s="8" t="str">
        <f t="shared" si="142"/>
        <v/>
      </c>
      <c r="BS91" s="8" t="str">
        <f t="shared" si="173"/>
        <v/>
      </c>
      <c r="BT91" s="9" t="str">
        <f t="shared" si="174"/>
        <v/>
      </c>
      <c r="BU91" s="10" t="str">
        <f t="shared" si="143"/>
        <v/>
      </c>
      <c r="BV91" s="7" t="str">
        <f t="shared" si="144"/>
        <v/>
      </c>
      <c r="BW91" s="7" t="str">
        <f t="shared" si="145"/>
        <v/>
      </c>
      <c r="BX91" s="5" t="str">
        <f t="shared" si="146"/>
        <v/>
      </c>
      <c r="BY91" s="3" t="str">
        <f t="shared" si="147"/>
        <v/>
      </c>
      <c r="BZ91" s="5" t="str">
        <f t="shared" si="148"/>
        <v/>
      </c>
      <c r="CA91" s="8" t="str">
        <f t="shared" si="149"/>
        <v/>
      </c>
      <c r="CB91" s="8" t="str">
        <f t="shared" si="175"/>
        <v/>
      </c>
      <c r="CC91" s="8" t="str">
        <f t="shared" si="150"/>
        <v/>
      </c>
      <c r="CD91" s="8" t="str">
        <f t="shared" si="151"/>
        <v/>
      </c>
      <c r="CE91" s="8" t="str">
        <f t="shared" si="152"/>
        <v/>
      </c>
      <c r="CF91" s="8" t="str">
        <f t="shared" si="176"/>
        <v/>
      </c>
      <c r="CG91" s="8" t="str">
        <f t="shared" si="153"/>
        <v/>
      </c>
      <c r="CH91" s="8" t="str">
        <f t="shared" si="177"/>
        <v/>
      </c>
      <c r="CI91" s="4"/>
      <c r="CJ91" s="4" t="str">
        <f t="shared" si="154"/>
        <v/>
      </c>
      <c r="CK91" s="5" t="str">
        <f t="shared" si="155"/>
        <v/>
      </c>
      <c r="CL91" s="1" t="str">
        <f t="shared" si="180"/>
        <v/>
      </c>
      <c r="CM91" s="337" t="str">
        <f t="shared" si="181"/>
        <v/>
      </c>
      <c r="CN91" s="337" t="str">
        <f t="shared" si="182"/>
        <v/>
      </c>
      <c r="CO91" s="8" t="str">
        <f t="shared" si="183"/>
        <v/>
      </c>
      <c r="CP91" s="8"/>
      <c r="CQ91" s="8" t="str">
        <f t="shared" si="184"/>
        <v/>
      </c>
      <c r="CR91" s="8" t="str">
        <f t="shared" si="185"/>
        <v/>
      </c>
      <c r="CS91" s="8" t="str">
        <f t="shared" si="186"/>
        <v/>
      </c>
      <c r="CT91" s="8" t="str">
        <f t="shared" si="187"/>
        <v/>
      </c>
      <c r="CU91" s="8"/>
      <c r="CV91" s="8" t="str">
        <f t="shared" si="188"/>
        <v/>
      </c>
    </row>
    <row r="92" spans="1:100" ht="17.25" customHeight="1" x14ac:dyDescent="0.15">
      <c r="A92" s="54">
        <v>84</v>
      </c>
      <c r="B92" s="275"/>
      <c r="C92" s="61"/>
      <c r="D92" s="272"/>
      <c r="E92" s="58"/>
      <c r="F92" s="64"/>
      <c r="G92" s="272"/>
      <c r="H92" s="341"/>
      <c r="I92" s="20" t="str">
        <f t="shared" si="130"/>
        <v/>
      </c>
      <c r="J92" s="18" t="str">
        <f t="shared" si="131"/>
        <v/>
      </c>
      <c r="K92" s="18" t="str">
        <f>IF(BH92="1",COUNTIF(BH$9:BH92,"1"),"")</f>
        <v/>
      </c>
      <c r="L92" s="18" t="str">
        <f t="shared" si="132"/>
        <v/>
      </c>
      <c r="M92" s="18" t="str">
        <f t="shared" si="133"/>
        <v/>
      </c>
      <c r="N92" s="18" t="str">
        <f>IF(BI92="1",COUNTIF(BI$9:BI92,"1"),"")</f>
        <v/>
      </c>
      <c r="O92" s="18" t="str">
        <f t="shared" si="134"/>
        <v/>
      </c>
      <c r="P92" s="21" t="str">
        <f t="shared" si="135"/>
        <v/>
      </c>
      <c r="Q92" s="1"/>
      <c r="R92" s="12">
        <f t="shared" ca="1" si="200"/>
        <v>15</v>
      </c>
      <c r="S92" s="41">
        <f t="shared" ca="1" si="200"/>
        <v>0</v>
      </c>
      <c r="T92" s="41">
        <f t="shared" ca="1" si="200"/>
        <v>0</v>
      </c>
      <c r="U92" s="41">
        <f t="shared" ca="1" si="200"/>
        <v>0</v>
      </c>
      <c r="V92" s="41">
        <f t="shared" ca="1" si="200"/>
        <v>0</v>
      </c>
      <c r="W92" s="41">
        <f t="shared" ca="1" si="200"/>
        <v>0</v>
      </c>
      <c r="X92" s="67"/>
      <c r="Y92" s="68">
        <f t="shared" ca="1" si="201"/>
        <v>12</v>
      </c>
      <c r="Z92" s="69">
        <f t="shared" ca="1" si="201"/>
        <v>0</v>
      </c>
      <c r="AA92" s="69">
        <f t="shared" ca="1" si="201"/>
        <v>1</v>
      </c>
      <c r="AB92" s="69">
        <f t="shared" ca="1" si="201"/>
        <v>0</v>
      </c>
      <c r="AC92" s="69">
        <f t="shared" ca="1" si="201"/>
        <v>0</v>
      </c>
      <c r="AD92" s="69">
        <f t="shared" ca="1" si="201"/>
        <v>0</v>
      </c>
      <c r="AE92" s="67"/>
      <c r="AH92" s="2" t="str">
        <f t="shared" si="189"/>
        <v/>
      </c>
      <c r="AI92" s="2" t="str">
        <f t="shared" si="190"/>
        <v/>
      </c>
      <c r="AJ92" s="2" t="str">
        <f t="shared" si="178"/>
        <v/>
      </c>
      <c r="AK92" s="2" t="str">
        <f t="shared" si="158"/>
        <v/>
      </c>
      <c r="AL92" s="2" t="str">
        <f t="shared" si="159"/>
        <v/>
      </c>
      <c r="AM92" s="2" t="str">
        <f t="shared" si="160"/>
        <v/>
      </c>
      <c r="AN92" s="2" t="str">
        <f t="shared" si="161"/>
        <v/>
      </c>
      <c r="AO92" s="2" t="str">
        <f t="shared" si="191"/>
        <v/>
      </c>
      <c r="AP92" s="2" t="str">
        <f t="shared" si="192"/>
        <v/>
      </c>
      <c r="AQ92" s="2" t="str">
        <f t="shared" si="179"/>
        <v/>
      </c>
      <c r="AR92" s="2" t="str">
        <f t="shared" si="162"/>
        <v/>
      </c>
      <c r="AS92" s="2" t="str">
        <f t="shared" si="163"/>
        <v/>
      </c>
      <c r="AT92" s="2" t="str">
        <f t="shared" si="164"/>
        <v/>
      </c>
      <c r="AU92" s="2" t="str">
        <f t="shared" si="165"/>
        <v/>
      </c>
      <c r="AV92" s="2" t="str">
        <f t="shared" si="166"/>
        <v xml:space="preserve"> </v>
      </c>
      <c r="AW92" s="2" t="str">
        <f t="shared" si="195"/>
        <v xml:space="preserve"> </v>
      </c>
      <c r="AX92" s="2" t="str">
        <f t="shared" si="196"/>
        <v xml:space="preserve"> </v>
      </c>
      <c r="AY92" s="2" t="str">
        <f t="shared" si="197"/>
        <v xml:space="preserve"> </v>
      </c>
      <c r="AZ92" s="2"/>
      <c r="BA92" s="2" t="str">
        <f t="shared" si="167"/>
        <v/>
      </c>
      <c r="BB92" s="2" t="str">
        <f t="shared" si="168"/>
        <v/>
      </c>
      <c r="BC92" s="2" t="str">
        <f t="shared" si="169"/>
        <v/>
      </c>
      <c r="BD92" s="2" t="str">
        <f t="shared" si="170"/>
        <v/>
      </c>
      <c r="BH92" s="320" t="str">
        <f t="shared" si="202"/>
        <v/>
      </c>
      <c r="BI92" s="16" t="str">
        <f t="shared" si="203"/>
        <v/>
      </c>
      <c r="BJ92" s="4" t="str">
        <f t="shared" si="136"/>
        <v/>
      </c>
      <c r="BK92" s="7" t="str">
        <f t="shared" si="137"/>
        <v/>
      </c>
      <c r="BL92" s="7" t="str">
        <f t="shared" si="138"/>
        <v/>
      </c>
      <c r="BM92" s="8" t="str">
        <f t="shared" si="171"/>
        <v/>
      </c>
      <c r="BN92" s="8" t="str">
        <f t="shared" si="139"/>
        <v/>
      </c>
      <c r="BO92" s="8" t="str">
        <f t="shared" si="172"/>
        <v/>
      </c>
      <c r="BP92" s="8" t="str">
        <f t="shared" si="140"/>
        <v/>
      </c>
      <c r="BQ92" s="8" t="str">
        <f t="shared" si="141"/>
        <v/>
      </c>
      <c r="BR92" s="8" t="str">
        <f t="shared" si="142"/>
        <v/>
      </c>
      <c r="BS92" s="8" t="str">
        <f t="shared" si="173"/>
        <v/>
      </c>
      <c r="BT92" s="9" t="str">
        <f t="shared" si="174"/>
        <v/>
      </c>
      <c r="BU92" s="10" t="str">
        <f t="shared" si="143"/>
        <v/>
      </c>
      <c r="BV92" s="7" t="str">
        <f t="shared" si="144"/>
        <v/>
      </c>
      <c r="BW92" s="7" t="str">
        <f t="shared" si="145"/>
        <v/>
      </c>
      <c r="BX92" s="5" t="str">
        <f t="shared" si="146"/>
        <v/>
      </c>
      <c r="BY92" s="3" t="str">
        <f t="shared" si="147"/>
        <v/>
      </c>
      <c r="BZ92" s="5" t="str">
        <f t="shared" si="148"/>
        <v/>
      </c>
      <c r="CA92" s="8" t="str">
        <f t="shared" si="149"/>
        <v/>
      </c>
      <c r="CB92" s="8" t="str">
        <f t="shared" si="175"/>
        <v/>
      </c>
      <c r="CC92" s="8" t="str">
        <f t="shared" si="150"/>
        <v/>
      </c>
      <c r="CD92" s="8" t="str">
        <f t="shared" si="151"/>
        <v/>
      </c>
      <c r="CE92" s="8" t="str">
        <f t="shared" si="152"/>
        <v/>
      </c>
      <c r="CF92" s="8" t="str">
        <f t="shared" si="176"/>
        <v/>
      </c>
      <c r="CG92" s="8" t="str">
        <f t="shared" si="153"/>
        <v/>
      </c>
      <c r="CH92" s="8" t="str">
        <f t="shared" si="177"/>
        <v/>
      </c>
      <c r="CI92" s="4"/>
      <c r="CJ92" s="4" t="str">
        <f t="shared" si="154"/>
        <v/>
      </c>
      <c r="CK92" s="5" t="str">
        <f t="shared" si="155"/>
        <v/>
      </c>
      <c r="CL92" s="1" t="str">
        <f t="shared" si="180"/>
        <v/>
      </c>
      <c r="CM92" s="337" t="str">
        <f t="shared" si="181"/>
        <v/>
      </c>
      <c r="CN92" s="337" t="str">
        <f t="shared" si="182"/>
        <v/>
      </c>
      <c r="CO92" s="8" t="str">
        <f t="shared" si="183"/>
        <v/>
      </c>
      <c r="CP92" s="8"/>
      <c r="CQ92" s="8" t="str">
        <f t="shared" si="184"/>
        <v/>
      </c>
      <c r="CR92" s="8" t="str">
        <f t="shared" si="185"/>
        <v/>
      </c>
      <c r="CS92" s="8" t="str">
        <f t="shared" si="186"/>
        <v/>
      </c>
      <c r="CT92" s="8" t="str">
        <f t="shared" si="187"/>
        <v/>
      </c>
      <c r="CU92" s="8"/>
      <c r="CV92" s="8" t="str">
        <f t="shared" si="188"/>
        <v/>
      </c>
    </row>
    <row r="93" spans="1:100" ht="17.25" customHeight="1" x14ac:dyDescent="0.15">
      <c r="A93" s="54">
        <v>85</v>
      </c>
      <c r="B93" s="275"/>
      <c r="C93" s="61"/>
      <c r="D93" s="272"/>
      <c r="E93" s="58"/>
      <c r="F93" s="64"/>
      <c r="G93" s="272"/>
      <c r="H93" s="341"/>
      <c r="I93" s="20" t="str">
        <f t="shared" si="130"/>
        <v/>
      </c>
      <c r="J93" s="18" t="str">
        <f t="shared" si="131"/>
        <v/>
      </c>
      <c r="K93" s="18" t="str">
        <f>IF(BH93="1",COUNTIF(BH$9:BH93,"1"),"")</f>
        <v/>
      </c>
      <c r="L93" s="18" t="str">
        <f t="shared" si="132"/>
        <v/>
      </c>
      <c r="M93" s="18" t="str">
        <f t="shared" si="133"/>
        <v/>
      </c>
      <c r="N93" s="18" t="str">
        <f>IF(BI93="1",COUNTIF(BI$9:BI93,"1"),"")</f>
        <v/>
      </c>
      <c r="O93" s="18" t="str">
        <f t="shared" si="134"/>
        <v/>
      </c>
      <c r="P93" s="21" t="str">
        <f t="shared" si="135"/>
        <v/>
      </c>
      <c r="Q93" s="1"/>
      <c r="R93" s="12" t="str">
        <f t="shared" ca="1" si="200"/>
        <v/>
      </c>
      <c r="S93" s="41" t="str">
        <f t="shared" ca="1" si="200"/>
        <v/>
      </c>
      <c r="T93" s="41" t="str">
        <f t="shared" ca="1" si="200"/>
        <v/>
      </c>
      <c r="U93" s="41" t="str">
        <f t="shared" ca="1" si="200"/>
        <v/>
      </c>
      <c r="V93" s="41" t="str">
        <f t="shared" ca="1" si="200"/>
        <v/>
      </c>
      <c r="W93" s="41" t="str">
        <f t="shared" ca="1" si="200"/>
        <v/>
      </c>
      <c r="X93" s="67"/>
      <c r="Y93" s="68" t="str">
        <f t="shared" ca="1" si="201"/>
        <v/>
      </c>
      <c r="Z93" s="69" t="str">
        <f t="shared" ca="1" si="201"/>
        <v/>
      </c>
      <c r="AA93" s="69" t="str">
        <f t="shared" ca="1" si="201"/>
        <v/>
      </c>
      <c r="AB93" s="69" t="str">
        <f t="shared" ca="1" si="201"/>
        <v/>
      </c>
      <c r="AC93" s="69" t="str">
        <f t="shared" ca="1" si="201"/>
        <v/>
      </c>
      <c r="AD93" s="69" t="str">
        <f t="shared" ca="1" si="201"/>
        <v/>
      </c>
      <c r="AE93" s="67"/>
      <c r="AH93" s="2" t="str">
        <f t="shared" si="189"/>
        <v/>
      </c>
      <c r="AI93" s="2" t="str">
        <f t="shared" si="190"/>
        <v/>
      </c>
      <c r="AJ93" s="2" t="str">
        <f t="shared" si="178"/>
        <v/>
      </c>
      <c r="AK93" s="2" t="str">
        <f t="shared" si="158"/>
        <v/>
      </c>
      <c r="AL93" s="2" t="str">
        <f t="shared" si="159"/>
        <v/>
      </c>
      <c r="AM93" s="2" t="str">
        <f t="shared" si="160"/>
        <v/>
      </c>
      <c r="AN93" s="2" t="str">
        <f t="shared" si="161"/>
        <v/>
      </c>
      <c r="AO93" s="2" t="str">
        <f t="shared" si="191"/>
        <v/>
      </c>
      <c r="AP93" s="2" t="str">
        <f t="shared" si="192"/>
        <v/>
      </c>
      <c r="AQ93" s="2" t="str">
        <f t="shared" si="179"/>
        <v/>
      </c>
      <c r="AR93" s="2" t="str">
        <f t="shared" si="162"/>
        <v/>
      </c>
      <c r="AS93" s="2" t="str">
        <f t="shared" si="163"/>
        <v/>
      </c>
      <c r="AT93" s="2" t="str">
        <f t="shared" si="164"/>
        <v/>
      </c>
      <c r="AU93" s="2" t="str">
        <f t="shared" si="165"/>
        <v/>
      </c>
      <c r="AV93" s="2" t="str">
        <f t="shared" si="166"/>
        <v xml:space="preserve"> </v>
      </c>
      <c r="AW93" s="2" t="str">
        <f t="shared" si="195"/>
        <v xml:space="preserve"> </v>
      </c>
      <c r="AX93" s="2" t="str">
        <f t="shared" si="196"/>
        <v xml:space="preserve"> </v>
      </c>
      <c r="AY93" s="2" t="str">
        <f t="shared" si="197"/>
        <v xml:space="preserve"> </v>
      </c>
      <c r="AZ93" s="2"/>
      <c r="BA93" s="2" t="str">
        <f t="shared" si="167"/>
        <v/>
      </c>
      <c r="BB93" s="2" t="str">
        <f t="shared" si="168"/>
        <v/>
      </c>
      <c r="BC93" s="2" t="str">
        <f t="shared" si="169"/>
        <v/>
      </c>
      <c r="BD93" s="2" t="str">
        <f t="shared" si="170"/>
        <v/>
      </c>
      <c r="BH93" s="320" t="str">
        <f t="shared" si="202"/>
        <v/>
      </c>
      <c r="BI93" s="16" t="str">
        <f t="shared" si="203"/>
        <v/>
      </c>
      <c r="BJ93" s="4" t="str">
        <f t="shared" si="136"/>
        <v/>
      </c>
      <c r="BK93" s="7" t="str">
        <f t="shared" si="137"/>
        <v/>
      </c>
      <c r="BL93" s="7" t="str">
        <f t="shared" si="138"/>
        <v/>
      </c>
      <c r="BM93" s="8" t="str">
        <f t="shared" si="171"/>
        <v/>
      </c>
      <c r="BN93" s="8" t="str">
        <f t="shared" si="139"/>
        <v/>
      </c>
      <c r="BO93" s="8" t="str">
        <f t="shared" si="172"/>
        <v/>
      </c>
      <c r="BP93" s="8" t="str">
        <f t="shared" si="140"/>
        <v/>
      </c>
      <c r="BQ93" s="8" t="str">
        <f t="shared" si="141"/>
        <v/>
      </c>
      <c r="BR93" s="8" t="str">
        <f t="shared" si="142"/>
        <v/>
      </c>
      <c r="BS93" s="8" t="str">
        <f t="shared" si="173"/>
        <v/>
      </c>
      <c r="BT93" s="9" t="str">
        <f t="shared" si="174"/>
        <v/>
      </c>
      <c r="BU93" s="10" t="str">
        <f t="shared" si="143"/>
        <v/>
      </c>
      <c r="BV93" s="7" t="str">
        <f t="shared" si="144"/>
        <v/>
      </c>
      <c r="BW93" s="7" t="str">
        <f t="shared" si="145"/>
        <v/>
      </c>
      <c r="BX93" s="5" t="str">
        <f t="shared" si="146"/>
        <v/>
      </c>
      <c r="BY93" s="3" t="str">
        <f t="shared" si="147"/>
        <v/>
      </c>
      <c r="BZ93" s="5" t="str">
        <f t="shared" si="148"/>
        <v/>
      </c>
      <c r="CA93" s="8" t="str">
        <f t="shared" si="149"/>
        <v/>
      </c>
      <c r="CB93" s="8" t="str">
        <f t="shared" si="175"/>
        <v/>
      </c>
      <c r="CC93" s="8" t="str">
        <f t="shared" si="150"/>
        <v/>
      </c>
      <c r="CD93" s="8" t="str">
        <f t="shared" si="151"/>
        <v/>
      </c>
      <c r="CE93" s="8" t="str">
        <f t="shared" si="152"/>
        <v/>
      </c>
      <c r="CF93" s="8" t="str">
        <f t="shared" si="176"/>
        <v/>
      </c>
      <c r="CG93" s="8" t="str">
        <f t="shared" si="153"/>
        <v/>
      </c>
      <c r="CH93" s="8" t="str">
        <f t="shared" si="177"/>
        <v/>
      </c>
      <c r="CI93" s="4"/>
      <c r="CJ93" s="4" t="str">
        <f t="shared" si="154"/>
        <v/>
      </c>
      <c r="CK93" s="5" t="str">
        <f t="shared" si="155"/>
        <v/>
      </c>
      <c r="CL93" s="1" t="str">
        <f t="shared" si="180"/>
        <v/>
      </c>
      <c r="CM93" s="337" t="str">
        <f t="shared" si="181"/>
        <v/>
      </c>
      <c r="CN93" s="337" t="str">
        <f t="shared" si="182"/>
        <v/>
      </c>
      <c r="CO93" s="8" t="str">
        <f t="shared" si="183"/>
        <v/>
      </c>
      <c r="CP93" s="8"/>
      <c r="CQ93" s="8" t="str">
        <f t="shared" si="184"/>
        <v/>
      </c>
      <c r="CR93" s="8" t="str">
        <f t="shared" si="185"/>
        <v/>
      </c>
      <c r="CS93" s="8" t="str">
        <f t="shared" si="186"/>
        <v/>
      </c>
      <c r="CT93" s="8" t="str">
        <f t="shared" si="187"/>
        <v/>
      </c>
      <c r="CU93" s="8"/>
      <c r="CV93" s="8" t="str">
        <f t="shared" si="188"/>
        <v/>
      </c>
    </row>
    <row r="94" spans="1:100" ht="17.25" customHeight="1" x14ac:dyDescent="0.15">
      <c r="A94" s="54">
        <v>86</v>
      </c>
      <c r="B94" s="275"/>
      <c r="C94" s="61"/>
      <c r="D94" s="272"/>
      <c r="E94" s="58"/>
      <c r="F94" s="64"/>
      <c r="G94" s="272"/>
      <c r="H94" s="341"/>
      <c r="I94" s="20" t="str">
        <f t="shared" si="130"/>
        <v/>
      </c>
      <c r="J94" s="18" t="str">
        <f t="shared" si="131"/>
        <v/>
      </c>
      <c r="K94" s="18" t="str">
        <f>IF(BH94="1",COUNTIF(BH$9:BH94,"1"),"")</f>
        <v/>
      </c>
      <c r="L94" s="18" t="str">
        <f t="shared" si="132"/>
        <v/>
      </c>
      <c r="M94" s="18" t="str">
        <f t="shared" si="133"/>
        <v/>
      </c>
      <c r="N94" s="18" t="str">
        <f>IF(BI94="1",COUNTIF(BI$9:BI94,"1"),"")</f>
        <v/>
      </c>
      <c r="O94" s="18" t="str">
        <f t="shared" si="134"/>
        <v/>
      </c>
      <c r="P94" s="21" t="str">
        <f t="shared" si="135"/>
        <v/>
      </c>
      <c r="Q94" s="1"/>
      <c r="R94" s="12" t="str">
        <f t="shared" ca="1" si="200"/>
        <v/>
      </c>
      <c r="S94" s="41" t="str">
        <f t="shared" ca="1" si="200"/>
        <v/>
      </c>
      <c r="T94" s="41" t="str">
        <f t="shared" ca="1" si="200"/>
        <v/>
      </c>
      <c r="U94" s="41" t="str">
        <f t="shared" ca="1" si="200"/>
        <v/>
      </c>
      <c r="V94" s="41" t="str">
        <f t="shared" ca="1" si="200"/>
        <v/>
      </c>
      <c r="W94" s="41" t="str">
        <f t="shared" ca="1" si="200"/>
        <v/>
      </c>
      <c r="X94" s="67"/>
      <c r="Y94" s="68" t="str">
        <f t="shared" ca="1" si="201"/>
        <v/>
      </c>
      <c r="Z94" s="69" t="str">
        <f t="shared" ca="1" si="201"/>
        <v/>
      </c>
      <c r="AA94" s="69" t="str">
        <f t="shared" ca="1" si="201"/>
        <v/>
      </c>
      <c r="AB94" s="69" t="str">
        <f t="shared" ca="1" si="201"/>
        <v/>
      </c>
      <c r="AC94" s="69" t="str">
        <f t="shared" ca="1" si="201"/>
        <v/>
      </c>
      <c r="AD94" s="69" t="str">
        <f t="shared" ca="1" si="201"/>
        <v/>
      </c>
      <c r="AE94" s="67"/>
      <c r="AH94" s="2" t="str">
        <f t="shared" si="189"/>
        <v/>
      </c>
      <c r="AI94" s="2" t="str">
        <f t="shared" si="190"/>
        <v/>
      </c>
      <c r="AJ94" s="2" t="str">
        <f t="shared" si="178"/>
        <v/>
      </c>
      <c r="AK94" s="2" t="str">
        <f t="shared" si="158"/>
        <v/>
      </c>
      <c r="AL94" s="2" t="str">
        <f t="shared" si="159"/>
        <v/>
      </c>
      <c r="AM94" s="2" t="str">
        <f t="shared" si="160"/>
        <v/>
      </c>
      <c r="AN94" s="2" t="str">
        <f t="shared" si="161"/>
        <v/>
      </c>
      <c r="AO94" s="2" t="str">
        <f t="shared" si="191"/>
        <v/>
      </c>
      <c r="AP94" s="2" t="str">
        <f t="shared" si="192"/>
        <v/>
      </c>
      <c r="AQ94" s="2" t="str">
        <f t="shared" si="179"/>
        <v/>
      </c>
      <c r="AR94" s="2" t="str">
        <f t="shared" si="162"/>
        <v/>
      </c>
      <c r="AS94" s="2" t="str">
        <f t="shared" si="163"/>
        <v/>
      </c>
      <c r="AT94" s="2" t="str">
        <f t="shared" si="164"/>
        <v/>
      </c>
      <c r="AU94" s="2" t="str">
        <f t="shared" si="165"/>
        <v/>
      </c>
      <c r="AV94" s="2" t="str">
        <f t="shared" si="166"/>
        <v xml:space="preserve"> </v>
      </c>
      <c r="AW94" s="2" t="str">
        <f t="shared" si="195"/>
        <v xml:space="preserve"> </v>
      </c>
      <c r="AX94" s="2" t="str">
        <f t="shared" si="196"/>
        <v xml:space="preserve"> </v>
      </c>
      <c r="AY94" s="2" t="str">
        <f t="shared" si="197"/>
        <v xml:space="preserve"> </v>
      </c>
      <c r="AZ94" s="2"/>
      <c r="BA94" s="2" t="str">
        <f t="shared" si="167"/>
        <v/>
      </c>
      <c r="BB94" s="2" t="str">
        <f t="shared" si="168"/>
        <v/>
      </c>
      <c r="BC94" s="2" t="str">
        <f t="shared" si="169"/>
        <v/>
      </c>
      <c r="BD94" s="2" t="str">
        <f t="shared" si="170"/>
        <v/>
      </c>
      <c r="BE94" s="2"/>
      <c r="BH94" s="320" t="str">
        <f t="shared" si="202"/>
        <v/>
      </c>
      <c r="BI94" s="16" t="str">
        <f t="shared" si="203"/>
        <v/>
      </c>
      <c r="BJ94" s="4" t="str">
        <f t="shared" si="136"/>
        <v/>
      </c>
      <c r="BK94" s="7" t="str">
        <f t="shared" si="137"/>
        <v/>
      </c>
      <c r="BL94" s="7" t="str">
        <f t="shared" si="138"/>
        <v/>
      </c>
      <c r="BM94" s="8" t="str">
        <f t="shared" si="171"/>
        <v/>
      </c>
      <c r="BN94" s="8" t="str">
        <f t="shared" si="139"/>
        <v/>
      </c>
      <c r="BO94" s="8" t="str">
        <f t="shared" si="172"/>
        <v/>
      </c>
      <c r="BP94" s="8" t="str">
        <f t="shared" si="140"/>
        <v/>
      </c>
      <c r="BQ94" s="8" t="str">
        <f t="shared" si="141"/>
        <v/>
      </c>
      <c r="BR94" s="8" t="str">
        <f t="shared" si="142"/>
        <v/>
      </c>
      <c r="BS94" s="8" t="str">
        <f t="shared" si="173"/>
        <v/>
      </c>
      <c r="BT94" s="9" t="str">
        <f t="shared" si="174"/>
        <v/>
      </c>
      <c r="BU94" s="10" t="str">
        <f t="shared" si="143"/>
        <v/>
      </c>
      <c r="BV94" s="7" t="str">
        <f t="shared" si="144"/>
        <v/>
      </c>
      <c r="BW94" s="7" t="str">
        <f t="shared" si="145"/>
        <v/>
      </c>
      <c r="BX94" s="5" t="str">
        <f t="shared" si="146"/>
        <v/>
      </c>
      <c r="BY94" s="3" t="str">
        <f t="shared" si="147"/>
        <v/>
      </c>
      <c r="BZ94" s="5" t="str">
        <f t="shared" si="148"/>
        <v/>
      </c>
      <c r="CA94" s="8" t="str">
        <f t="shared" si="149"/>
        <v/>
      </c>
      <c r="CB94" s="8" t="str">
        <f t="shared" si="175"/>
        <v/>
      </c>
      <c r="CC94" s="8" t="str">
        <f t="shared" si="150"/>
        <v/>
      </c>
      <c r="CD94" s="8" t="str">
        <f t="shared" si="151"/>
        <v/>
      </c>
      <c r="CE94" s="8" t="str">
        <f t="shared" si="152"/>
        <v/>
      </c>
      <c r="CF94" s="8" t="str">
        <f t="shared" si="176"/>
        <v/>
      </c>
      <c r="CG94" s="8" t="str">
        <f t="shared" si="153"/>
        <v/>
      </c>
      <c r="CH94" s="8" t="str">
        <f t="shared" si="177"/>
        <v/>
      </c>
      <c r="CI94" s="4"/>
      <c r="CJ94" s="4" t="str">
        <f t="shared" si="154"/>
        <v/>
      </c>
      <c r="CK94" s="5" t="str">
        <f t="shared" si="155"/>
        <v/>
      </c>
      <c r="CL94" s="1" t="str">
        <f t="shared" si="180"/>
        <v/>
      </c>
      <c r="CM94" s="337" t="str">
        <f t="shared" si="181"/>
        <v/>
      </c>
      <c r="CN94" s="337" t="str">
        <f t="shared" si="182"/>
        <v/>
      </c>
      <c r="CO94" s="8" t="str">
        <f t="shared" si="183"/>
        <v/>
      </c>
      <c r="CP94" s="8"/>
      <c r="CQ94" s="8" t="str">
        <f t="shared" si="184"/>
        <v/>
      </c>
      <c r="CR94" s="8" t="str">
        <f t="shared" si="185"/>
        <v/>
      </c>
      <c r="CS94" s="8" t="str">
        <f t="shared" si="186"/>
        <v/>
      </c>
      <c r="CT94" s="8" t="str">
        <f t="shared" si="187"/>
        <v/>
      </c>
      <c r="CU94" s="8"/>
      <c r="CV94" s="8" t="str">
        <f t="shared" si="188"/>
        <v/>
      </c>
    </row>
    <row r="95" spans="1:100" ht="17.25" customHeight="1" x14ac:dyDescent="0.15">
      <c r="A95" s="54">
        <v>87</v>
      </c>
      <c r="B95" s="275"/>
      <c r="C95" s="61"/>
      <c r="D95" s="272"/>
      <c r="E95" s="58"/>
      <c r="F95" s="64"/>
      <c r="G95" s="272"/>
      <c r="H95" s="341"/>
      <c r="I95" s="20" t="str">
        <f t="shared" si="130"/>
        <v/>
      </c>
      <c r="J95" s="18" t="str">
        <f t="shared" si="131"/>
        <v/>
      </c>
      <c r="K95" s="18" t="str">
        <f>IF(BH95="1",COUNTIF(BH$9:BH95,"1"),"")</f>
        <v/>
      </c>
      <c r="L95" s="18" t="str">
        <f t="shared" si="132"/>
        <v/>
      </c>
      <c r="M95" s="18" t="str">
        <f t="shared" si="133"/>
        <v/>
      </c>
      <c r="N95" s="18" t="str">
        <f>IF(BI95="1",COUNTIF(BI$9:BI95,"1"),"")</f>
        <v/>
      </c>
      <c r="O95" s="18" t="str">
        <f t="shared" si="134"/>
        <v/>
      </c>
      <c r="P95" s="21" t="str">
        <f t="shared" si="135"/>
        <v/>
      </c>
      <c r="Q95" s="1"/>
      <c r="R95" s="12" t="str">
        <f t="shared" ca="1" si="200"/>
        <v/>
      </c>
      <c r="S95" s="41" t="str">
        <f t="shared" ca="1" si="200"/>
        <v/>
      </c>
      <c r="T95" s="41" t="str">
        <f t="shared" ca="1" si="200"/>
        <v/>
      </c>
      <c r="U95" s="41" t="str">
        <f t="shared" ca="1" si="200"/>
        <v/>
      </c>
      <c r="V95" s="41" t="str">
        <f t="shared" ca="1" si="200"/>
        <v/>
      </c>
      <c r="W95" s="41" t="str">
        <f t="shared" ca="1" si="200"/>
        <v/>
      </c>
      <c r="X95" s="67"/>
      <c r="Y95" s="68" t="str">
        <f t="shared" ca="1" si="201"/>
        <v/>
      </c>
      <c r="Z95" s="69" t="str">
        <f t="shared" ca="1" si="201"/>
        <v/>
      </c>
      <c r="AA95" s="69" t="str">
        <f t="shared" ca="1" si="201"/>
        <v/>
      </c>
      <c r="AB95" s="69" t="str">
        <f t="shared" ca="1" si="201"/>
        <v/>
      </c>
      <c r="AC95" s="69" t="str">
        <f t="shared" ca="1" si="201"/>
        <v/>
      </c>
      <c r="AD95" s="69" t="str">
        <f t="shared" ca="1" si="201"/>
        <v/>
      </c>
      <c r="AE95" s="67"/>
      <c r="AH95" s="2" t="str">
        <f t="shared" si="189"/>
        <v/>
      </c>
      <c r="AI95" s="2" t="str">
        <f t="shared" si="190"/>
        <v/>
      </c>
      <c r="AJ95" s="2" t="str">
        <f t="shared" si="178"/>
        <v/>
      </c>
      <c r="AK95" s="2" t="str">
        <f t="shared" si="158"/>
        <v/>
      </c>
      <c r="AL95" s="2" t="str">
        <f t="shared" si="159"/>
        <v/>
      </c>
      <c r="AM95" s="2" t="str">
        <f t="shared" si="160"/>
        <v/>
      </c>
      <c r="AN95" s="2" t="str">
        <f t="shared" si="161"/>
        <v/>
      </c>
      <c r="AO95" s="2" t="str">
        <f t="shared" si="191"/>
        <v/>
      </c>
      <c r="AP95" s="2" t="str">
        <f t="shared" si="192"/>
        <v/>
      </c>
      <c r="AQ95" s="2" t="str">
        <f t="shared" si="179"/>
        <v/>
      </c>
      <c r="AR95" s="2" t="str">
        <f t="shared" si="162"/>
        <v/>
      </c>
      <c r="AS95" s="2" t="str">
        <f t="shared" si="163"/>
        <v/>
      </c>
      <c r="AT95" s="2" t="str">
        <f t="shared" si="164"/>
        <v/>
      </c>
      <c r="AU95" s="2" t="str">
        <f t="shared" si="165"/>
        <v/>
      </c>
      <c r="AV95" s="2" t="str">
        <f t="shared" si="166"/>
        <v xml:space="preserve"> </v>
      </c>
      <c r="AW95" s="2" t="str">
        <f t="shared" si="195"/>
        <v xml:space="preserve"> </v>
      </c>
      <c r="AX95" s="2" t="str">
        <f t="shared" si="196"/>
        <v xml:space="preserve"> </v>
      </c>
      <c r="AY95" s="2" t="str">
        <f t="shared" si="197"/>
        <v xml:space="preserve"> </v>
      </c>
      <c r="AZ95" s="2"/>
      <c r="BA95" s="2" t="str">
        <f t="shared" si="167"/>
        <v/>
      </c>
      <c r="BB95" s="2" t="str">
        <f t="shared" si="168"/>
        <v/>
      </c>
      <c r="BC95" s="2" t="str">
        <f t="shared" si="169"/>
        <v/>
      </c>
      <c r="BD95" s="2" t="str">
        <f t="shared" si="170"/>
        <v/>
      </c>
      <c r="BH95" s="320" t="str">
        <f t="shared" si="202"/>
        <v/>
      </c>
      <c r="BI95" s="16" t="str">
        <f t="shared" si="203"/>
        <v/>
      </c>
      <c r="BJ95" s="4" t="str">
        <f t="shared" si="136"/>
        <v/>
      </c>
      <c r="BK95" s="7" t="str">
        <f t="shared" si="137"/>
        <v/>
      </c>
      <c r="BL95" s="7" t="str">
        <f t="shared" si="138"/>
        <v/>
      </c>
      <c r="BM95" s="8" t="str">
        <f t="shared" si="171"/>
        <v/>
      </c>
      <c r="BN95" s="8" t="str">
        <f t="shared" si="139"/>
        <v/>
      </c>
      <c r="BO95" s="8" t="str">
        <f t="shared" si="172"/>
        <v/>
      </c>
      <c r="BP95" s="8" t="str">
        <f t="shared" si="140"/>
        <v/>
      </c>
      <c r="BQ95" s="8" t="str">
        <f t="shared" si="141"/>
        <v/>
      </c>
      <c r="BR95" s="8" t="str">
        <f t="shared" si="142"/>
        <v/>
      </c>
      <c r="BS95" s="8" t="str">
        <f t="shared" si="173"/>
        <v/>
      </c>
      <c r="BT95" s="9" t="str">
        <f t="shared" si="174"/>
        <v/>
      </c>
      <c r="BU95" s="10" t="str">
        <f t="shared" si="143"/>
        <v/>
      </c>
      <c r="BV95" s="7" t="str">
        <f t="shared" si="144"/>
        <v/>
      </c>
      <c r="BW95" s="7" t="str">
        <f t="shared" si="145"/>
        <v/>
      </c>
      <c r="BX95" s="5" t="str">
        <f t="shared" si="146"/>
        <v/>
      </c>
      <c r="BY95" s="3" t="str">
        <f t="shared" si="147"/>
        <v/>
      </c>
      <c r="BZ95" s="5" t="str">
        <f t="shared" si="148"/>
        <v/>
      </c>
      <c r="CA95" s="8" t="str">
        <f t="shared" si="149"/>
        <v/>
      </c>
      <c r="CB95" s="8" t="str">
        <f t="shared" si="175"/>
        <v/>
      </c>
      <c r="CC95" s="8" t="str">
        <f t="shared" si="150"/>
        <v/>
      </c>
      <c r="CD95" s="8" t="str">
        <f t="shared" si="151"/>
        <v/>
      </c>
      <c r="CE95" s="8" t="str">
        <f t="shared" si="152"/>
        <v/>
      </c>
      <c r="CF95" s="8" t="str">
        <f t="shared" si="176"/>
        <v/>
      </c>
      <c r="CG95" s="8" t="str">
        <f t="shared" si="153"/>
        <v/>
      </c>
      <c r="CH95" s="8" t="str">
        <f t="shared" si="177"/>
        <v/>
      </c>
      <c r="CI95" s="4"/>
      <c r="CJ95" s="4" t="str">
        <f t="shared" si="154"/>
        <v/>
      </c>
      <c r="CK95" s="5" t="str">
        <f t="shared" si="155"/>
        <v/>
      </c>
      <c r="CL95" s="1" t="str">
        <f t="shared" si="180"/>
        <v/>
      </c>
      <c r="CM95" s="337" t="str">
        <f t="shared" si="181"/>
        <v/>
      </c>
      <c r="CN95" s="337" t="str">
        <f t="shared" si="182"/>
        <v/>
      </c>
      <c r="CO95" s="8" t="str">
        <f t="shared" si="183"/>
        <v/>
      </c>
      <c r="CP95" s="8"/>
      <c r="CQ95" s="8" t="str">
        <f t="shared" si="184"/>
        <v/>
      </c>
      <c r="CR95" s="8" t="str">
        <f t="shared" si="185"/>
        <v/>
      </c>
      <c r="CS95" s="8" t="str">
        <f t="shared" si="186"/>
        <v/>
      </c>
      <c r="CT95" s="8" t="str">
        <f t="shared" si="187"/>
        <v/>
      </c>
      <c r="CU95" s="8"/>
      <c r="CV95" s="8" t="str">
        <f t="shared" si="188"/>
        <v/>
      </c>
    </row>
    <row r="96" spans="1:100" ht="17.25" customHeight="1" x14ac:dyDescent="0.15">
      <c r="A96" s="54">
        <v>88</v>
      </c>
      <c r="B96" s="275"/>
      <c r="C96" s="61"/>
      <c r="D96" s="272"/>
      <c r="E96" s="58"/>
      <c r="F96" s="64"/>
      <c r="G96" s="272"/>
      <c r="H96" s="341"/>
      <c r="I96" s="20" t="str">
        <f t="shared" si="130"/>
        <v/>
      </c>
      <c r="J96" s="18" t="str">
        <f t="shared" si="131"/>
        <v/>
      </c>
      <c r="K96" s="18" t="str">
        <f>IF(BH96="1",COUNTIF(BH$9:BH96,"1"),"")</f>
        <v/>
      </c>
      <c r="L96" s="18" t="str">
        <f t="shared" si="132"/>
        <v/>
      </c>
      <c r="M96" s="18" t="str">
        <f t="shared" si="133"/>
        <v/>
      </c>
      <c r="N96" s="18" t="str">
        <f>IF(BI96="1",COUNTIF(BI$9:BI96,"1"),"")</f>
        <v/>
      </c>
      <c r="O96" s="18" t="str">
        <f t="shared" si="134"/>
        <v/>
      </c>
      <c r="P96" s="21" t="str">
        <f t="shared" si="135"/>
        <v/>
      </c>
      <c r="Q96" s="1"/>
      <c r="R96" s="12" t="str">
        <f t="shared" ca="1" si="200"/>
        <v/>
      </c>
      <c r="S96" s="41" t="str">
        <f t="shared" ca="1" si="200"/>
        <v/>
      </c>
      <c r="T96" s="41" t="str">
        <f t="shared" ca="1" si="200"/>
        <v/>
      </c>
      <c r="U96" s="41" t="str">
        <f t="shared" ca="1" si="200"/>
        <v/>
      </c>
      <c r="V96" s="41" t="str">
        <f t="shared" ca="1" si="200"/>
        <v/>
      </c>
      <c r="W96" s="41" t="str">
        <f t="shared" ca="1" si="200"/>
        <v/>
      </c>
      <c r="X96" s="67"/>
      <c r="Y96" s="68" t="str">
        <f t="shared" ca="1" si="201"/>
        <v/>
      </c>
      <c r="Z96" s="69" t="str">
        <f t="shared" ca="1" si="201"/>
        <v/>
      </c>
      <c r="AA96" s="69" t="str">
        <f t="shared" ca="1" si="201"/>
        <v/>
      </c>
      <c r="AB96" s="69" t="str">
        <f t="shared" ca="1" si="201"/>
        <v/>
      </c>
      <c r="AC96" s="69" t="str">
        <f t="shared" ca="1" si="201"/>
        <v/>
      </c>
      <c r="AD96" s="69" t="str">
        <f t="shared" ca="1" si="201"/>
        <v/>
      </c>
      <c r="AE96" s="67"/>
      <c r="AH96" s="2" t="str">
        <f t="shared" si="189"/>
        <v/>
      </c>
      <c r="AI96" s="2" t="str">
        <f t="shared" si="190"/>
        <v/>
      </c>
      <c r="AJ96" s="2" t="str">
        <f t="shared" si="178"/>
        <v/>
      </c>
      <c r="AK96" s="2" t="str">
        <f t="shared" si="158"/>
        <v/>
      </c>
      <c r="AL96" s="2" t="str">
        <f t="shared" si="159"/>
        <v/>
      </c>
      <c r="AM96" s="2" t="str">
        <f t="shared" si="160"/>
        <v/>
      </c>
      <c r="AN96" s="2" t="str">
        <f t="shared" si="161"/>
        <v/>
      </c>
      <c r="AO96" s="2" t="str">
        <f t="shared" si="191"/>
        <v/>
      </c>
      <c r="AP96" s="2" t="str">
        <f t="shared" si="192"/>
        <v/>
      </c>
      <c r="AQ96" s="2" t="str">
        <f t="shared" si="179"/>
        <v/>
      </c>
      <c r="AR96" s="2" t="str">
        <f t="shared" si="162"/>
        <v/>
      </c>
      <c r="AS96" s="2" t="str">
        <f t="shared" si="163"/>
        <v/>
      </c>
      <c r="AT96" s="2" t="str">
        <f t="shared" si="164"/>
        <v/>
      </c>
      <c r="AU96" s="2" t="str">
        <f t="shared" si="165"/>
        <v/>
      </c>
      <c r="AV96" s="2" t="str">
        <f t="shared" si="166"/>
        <v xml:space="preserve"> </v>
      </c>
      <c r="AW96" s="2" t="str">
        <f t="shared" si="195"/>
        <v xml:space="preserve"> </v>
      </c>
      <c r="AX96" s="2" t="str">
        <f t="shared" si="196"/>
        <v xml:space="preserve"> </v>
      </c>
      <c r="AY96" s="2" t="str">
        <f t="shared" si="197"/>
        <v xml:space="preserve"> </v>
      </c>
      <c r="AZ96" s="2"/>
      <c r="BA96" s="2" t="str">
        <f t="shared" si="167"/>
        <v/>
      </c>
      <c r="BB96" s="2" t="str">
        <f t="shared" si="168"/>
        <v/>
      </c>
      <c r="BC96" s="2" t="str">
        <f t="shared" si="169"/>
        <v/>
      </c>
      <c r="BD96" s="2" t="str">
        <f t="shared" si="170"/>
        <v/>
      </c>
      <c r="BH96" s="320" t="str">
        <f t="shared" si="202"/>
        <v/>
      </c>
      <c r="BI96" s="16" t="str">
        <f t="shared" si="203"/>
        <v/>
      </c>
      <c r="BJ96" s="4" t="str">
        <f t="shared" si="136"/>
        <v/>
      </c>
      <c r="BK96" s="7" t="str">
        <f t="shared" si="137"/>
        <v/>
      </c>
      <c r="BL96" s="7" t="str">
        <f t="shared" si="138"/>
        <v/>
      </c>
      <c r="BM96" s="8" t="str">
        <f t="shared" si="171"/>
        <v/>
      </c>
      <c r="BN96" s="8" t="str">
        <f t="shared" si="139"/>
        <v/>
      </c>
      <c r="BO96" s="8" t="str">
        <f t="shared" si="172"/>
        <v/>
      </c>
      <c r="BP96" s="8" t="str">
        <f t="shared" si="140"/>
        <v/>
      </c>
      <c r="BQ96" s="8" t="str">
        <f t="shared" si="141"/>
        <v/>
      </c>
      <c r="BR96" s="8" t="str">
        <f t="shared" si="142"/>
        <v/>
      </c>
      <c r="BS96" s="8" t="str">
        <f t="shared" si="173"/>
        <v/>
      </c>
      <c r="BT96" s="9" t="str">
        <f t="shared" si="174"/>
        <v/>
      </c>
      <c r="BU96" s="10" t="str">
        <f t="shared" si="143"/>
        <v/>
      </c>
      <c r="BV96" s="7" t="str">
        <f t="shared" si="144"/>
        <v/>
      </c>
      <c r="BW96" s="7" t="str">
        <f t="shared" si="145"/>
        <v/>
      </c>
      <c r="BX96" s="5" t="str">
        <f t="shared" si="146"/>
        <v/>
      </c>
      <c r="BY96" s="3" t="str">
        <f t="shared" si="147"/>
        <v/>
      </c>
      <c r="BZ96" s="5" t="str">
        <f t="shared" si="148"/>
        <v/>
      </c>
      <c r="CA96" s="8" t="str">
        <f t="shared" si="149"/>
        <v/>
      </c>
      <c r="CB96" s="8" t="str">
        <f t="shared" si="175"/>
        <v/>
      </c>
      <c r="CC96" s="8" t="str">
        <f t="shared" si="150"/>
        <v/>
      </c>
      <c r="CD96" s="8" t="str">
        <f t="shared" si="151"/>
        <v/>
      </c>
      <c r="CE96" s="8" t="str">
        <f t="shared" si="152"/>
        <v/>
      </c>
      <c r="CF96" s="8" t="str">
        <f t="shared" si="176"/>
        <v/>
      </c>
      <c r="CG96" s="8" t="str">
        <f t="shared" si="153"/>
        <v/>
      </c>
      <c r="CH96" s="8" t="str">
        <f t="shared" si="177"/>
        <v/>
      </c>
      <c r="CI96" s="4"/>
      <c r="CJ96" s="4" t="str">
        <f t="shared" si="154"/>
        <v/>
      </c>
      <c r="CK96" s="5" t="str">
        <f t="shared" si="155"/>
        <v/>
      </c>
      <c r="CL96" s="1" t="str">
        <f t="shared" si="180"/>
        <v/>
      </c>
      <c r="CM96" s="337" t="str">
        <f t="shared" si="181"/>
        <v/>
      </c>
      <c r="CN96" s="337" t="str">
        <f t="shared" si="182"/>
        <v/>
      </c>
      <c r="CO96" s="8" t="str">
        <f t="shared" si="183"/>
        <v/>
      </c>
      <c r="CP96" s="8"/>
      <c r="CQ96" s="8" t="str">
        <f t="shared" si="184"/>
        <v/>
      </c>
      <c r="CR96" s="8" t="str">
        <f t="shared" si="185"/>
        <v/>
      </c>
      <c r="CS96" s="8" t="str">
        <f t="shared" si="186"/>
        <v/>
      </c>
      <c r="CT96" s="8" t="str">
        <f t="shared" si="187"/>
        <v/>
      </c>
      <c r="CU96" s="8"/>
      <c r="CV96" s="8" t="str">
        <f t="shared" si="188"/>
        <v/>
      </c>
    </row>
    <row r="97" spans="1:100" ht="17.25" customHeight="1" x14ac:dyDescent="0.15">
      <c r="A97" s="54">
        <v>89</v>
      </c>
      <c r="B97" s="275"/>
      <c r="C97" s="61"/>
      <c r="D97" s="272"/>
      <c r="E97" s="58"/>
      <c r="F97" s="64"/>
      <c r="G97" s="272"/>
      <c r="H97" s="341"/>
      <c r="I97" s="20" t="str">
        <f t="shared" si="130"/>
        <v/>
      </c>
      <c r="J97" s="18" t="str">
        <f t="shared" si="131"/>
        <v/>
      </c>
      <c r="K97" s="18" t="str">
        <f>IF(BH97="1",COUNTIF(BH$9:BH97,"1"),"")</f>
        <v/>
      </c>
      <c r="L97" s="18" t="str">
        <f t="shared" si="132"/>
        <v/>
      </c>
      <c r="M97" s="18" t="str">
        <f t="shared" si="133"/>
        <v/>
      </c>
      <c r="N97" s="18" t="str">
        <f>IF(BI97="1",COUNTIF(BI$9:BI97,"1"),"")</f>
        <v/>
      </c>
      <c r="O97" s="18" t="str">
        <f t="shared" si="134"/>
        <v/>
      </c>
      <c r="P97" s="21" t="str">
        <f t="shared" si="135"/>
        <v/>
      </c>
      <c r="Q97" s="1"/>
      <c r="R97" s="49" t="str">
        <f t="shared" si="200"/>
        <v>A</v>
      </c>
      <c r="S97" s="363">
        <f t="shared" ca="1" si="200"/>
        <v>23</v>
      </c>
      <c r="T97" s="41">
        <f t="shared" si="200"/>
        <v>0</v>
      </c>
      <c r="U97" s="41">
        <f t="shared" si="200"/>
        <v>0</v>
      </c>
      <c r="V97" s="41">
        <f t="shared" si="200"/>
        <v>0</v>
      </c>
      <c r="W97" s="41">
        <f t="shared" si="200"/>
        <v>0</v>
      </c>
      <c r="X97" s="67"/>
      <c r="Y97" s="70" t="str">
        <f t="shared" si="201"/>
        <v>A</v>
      </c>
      <c r="Z97" s="365">
        <f t="shared" ca="1" si="201"/>
        <v>25</v>
      </c>
      <c r="AA97" s="69">
        <f t="shared" si="201"/>
        <v>1</v>
      </c>
      <c r="AB97" s="69">
        <f t="shared" si="201"/>
        <v>0</v>
      </c>
      <c r="AC97" s="69">
        <f t="shared" si="201"/>
        <v>0</v>
      </c>
      <c r="AD97" s="69">
        <f t="shared" si="201"/>
        <v>0</v>
      </c>
      <c r="AE97" s="67"/>
      <c r="AH97" s="2" t="str">
        <f t="shared" si="189"/>
        <v/>
      </c>
      <c r="AI97" s="2" t="str">
        <f t="shared" si="190"/>
        <v/>
      </c>
      <c r="AJ97" s="2" t="str">
        <f t="shared" si="178"/>
        <v/>
      </c>
      <c r="AK97" s="2" t="str">
        <f t="shared" si="158"/>
        <v/>
      </c>
      <c r="AL97" s="2" t="str">
        <f t="shared" si="159"/>
        <v/>
      </c>
      <c r="AM97" s="2" t="str">
        <f t="shared" si="160"/>
        <v/>
      </c>
      <c r="AN97" s="2" t="str">
        <f t="shared" si="161"/>
        <v/>
      </c>
      <c r="AO97" s="2" t="str">
        <f t="shared" si="191"/>
        <v/>
      </c>
      <c r="AP97" s="2" t="str">
        <f t="shared" si="192"/>
        <v/>
      </c>
      <c r="AQ97" s="2" t="str">
        <f t="shared" si="179"/>
        <v/>
      </c>
      <c r="AR97" s="2" t="str">
        <f t="shared" si="162"/>
        <v/>
      </c>
      <c r="AS97" s="2" t="str">
        <f t="shared" si="163"/>
        <v/>
      </c>
      <c r="AT97" s="2" t="str">
        <f t="shared" si="164"/>
        <v/>
      </c>
      <c r="AU97" s="2" t="str">
        <f t="shared" si="165"/>
        <v/>
      </c>
      <c r="AV97" s="2" t="str">
        <f t="shared" si="166"/>
        <v xml:space="preserve"> </v>
      </c>
      <c r="AW97" s="2" t="str">
        <f t="shared" si="195"/>
        <v xml:space="preserve"> </v>
      </c>
      <c r="AX97" s="2" t="str">
        <f t="shared" si="196"/>
        <v xml:space="preserve"> </v>
      </c>
      <c r="AY97" s="2" t="str">
        <f t="shared" si="197"/>
        <v xml:space="preserve"> </v>
      </c>
      <c r="AZ97" s="2"/>
      <c r="BA97" s="2" t="str">
        <f t="shared" si="167"/>
        <v/>
      </c>
      <c r="BB97" s="2" t="str">
        <f t="shared" si="168"/>
        <v/>
      </c>
      <c r="BC97" s="2" t="str">
        <f t="shared" si="169"/>
        <v/>
      </c>
      <c r="BD97" s="2" t="str">
        <f t="shared" si="170"/>
        <v/>
      </c>
      <c r="BH97" s="320" t="str">
        <f t="shared" si="202"/>
        <v/>
      </c>
      <c r="BI97" s="16" t="str">
        <f t="shared" si="203"/>
        <v/>
      </c>
      <c r="BJ97" s="4" t="str">
        <f t="shared" si="136"/>
        <v/>
      </c>
      <c r="BK97" s="7" t="str">
        <f t="shared" si="137"/>
        <v/>
      </c>
      <c r="BL97" s="7" t="str">
        <f t="shared" si="138"/>
        <v/>
      </c>
      <c r="BM97" s="8" t="str">
        <f t="shared" si="171"/>
        <v/>
      </c>
      <c r="BN97" s="8" t="str">
        <f t="shared" si="139"/>
        <v/>
      </c>
      <c r="BO97" s="8" t="str">
        <f t="shared" si="172"/>
        <v/>
      </c>
      <c r="BP97" s="8" t="str">
        <f t="shared" si="140"/>
        <v/>
      </c>
      <c r="BQ97" s="8" t="str">
        <f t="shared" si="141"/>
        <v/>
      </c>
      <c r="BR97" s="8" t="str">
        <f t="shared" si="142"/>
        <v/>
      </c>
      <c r="BS97" s="8" t="str">
        <f t="shared" si="173"/>
        <v/>
      </c>
      <c r="BT97" s="9" t="str">
        <f t="shared" si="174"/>
        <v/>
      </c>
      <c r="BU97" s="10" t="str">
        <f t="shared" si="143"/>
        <v/>
      </c>
      <c r="BV97" s="7" t="str">
        <f t="shared" si="144"/>
        <v/>
      </c>
      <c r="BW97" s="7" t="str">
        <f t="shared" si="145"/>
        <v/>
      </c>
      <c r="BX97" s="5" t="str">
        <f t="shared" si="146"/>
        <v/>
      </c>
      <c r="BY97" s="3" t="str">
        <f t="shared" si="147"/>
        <v/>
      </c>
      <c r="BZ97" s="5" t="str">
        <f t="shared" si="148"/>
        <v/>
      </c>
      <c r="CA97" s="8" t="str">
        <f t="shared" si="149"/>
        <v/>
      </c>
      <c r="CB97" s="8" t="str">
        <f t="shared" si="175"/>
        <v/>
      </c>
      <c r="CC97" s="8" t="str">
        <f t="shared" si="150"/>
        <v/>
      </c>
      <c r="CD97" s="8" t="str">
        <f t="shared" si="151"/>
        <v/>
      </c>
      <c r="CE97" s="8" t="str">
        <f t="shared" si="152"/>
        <v/>
      </c>
      <c r="CF97" s="8" t="str">
        <f t="shared" si="176"/>
        <v/>
      </c>
      <c r="CG97" s="8" t="str">
        <f t="shared" si="153"/>
        <v/>
      </c>
      <c r="CH97" s="8" t="str">
        <f t="shared" si="177"/>
        <v/>
      </c>
      <c r="CI97" s="4"/>
      <c r="CJ97" s="4" t="str">
        <f t="shared" si="154"/>
        <v/>
      </c>
      <c r="CK97" s="5" t="str">
        <f t="shared" si="155"/>
        <v/>
      </c>
      <c r="CL97" s="1" t="str">
        <f t="shared" si="180"/>
        <v/>
      </c>
      <c r="CM97" s="337" t="str">
        <f t="shared" si="181"/>
        <v/>
      </c>
      <c r="CN97" s="337" t="str">
        <f t="shared" si="182"/>
        <v/>
      </c>
      <c r="CO97" s="8" t="str">
        <f t="shared" si="183"/>
        <v/>
      </c>
      <c r="CP97" s="8"/>
      <c r="CQ97" s="8" t="str">
        <f t="shared" si="184"/>
        <v/>
      </c>
      <c r="CR97" s="8" t="str">
        <f t="shared" si="185"/>
        <v/>
      </c>
      <c r="CS97" s="8" t="str">
        <f t="shared" si="186"/>
        <v/>
      </c>
      <c r="CT97" s="8" t="str">
        <f t="shared" si="187"/>
        <v/>
      </c>
      <c r="CU97" s="8"/>
      <c r="CV97" s="8" t="str">
        <f t="shared" si="188"/>
        <v/>
      </c>
    </row>
    <row r="98" spans="1:100" ht="17.25" customHeight="1" x14ac:dyDescent="0.15">
      <c r="A98" s="54">
        <v>90</v>
      </c>
      <c r="B98" s="275"/>
      <c r="C98" s="61"/>
      <c r="D98" s="272"/>
      <c r="E98" s="58"/>
      <c r="F98" s="64"/>
      <c r="G98" s="272"/>
      <c r="H98" s="341"/>
      <c r="I98" s="20" t="str">
        <f t="shared" si="130"/>
        <v/>
      </c>
      <c r="J98" s="18" t="str">
        <f t="shared" si="131"/>
        <v/>
      </c>
      <c r="K98" s="18" t="str">
        <f>IF(BH98="1",COUNTIF(BH$9:BH98,"1"),"")</f>
        <v/>
      </c>
      <c r="L98" s="18" t="str">
        <f t="shared" si="132"/>
        <v/>
      </c>
      <c r="M98" s="18" t="str">
        <f t="shared" si="133"/>
        <v/>
      </c>
      <c r="N98" s="18" t="str">
        <f>IF(BI98="1",COUNTIF(BI$9:BI98,"1"),"")</f>
        <v/>
      </c>
      <c r="O98" s="18" t="str">
        <f t="shared" si="134"/>
        <v/>
      </c>
      <c r="P98" s="21" t="str">
        <f t="shared" si="135"/>
        <v/>
      </c>
      <c r="Q98" s="1"/>
      <c r="R98" s="49" t="str">
        <f>R26</f>
        <v>B</v>
      </c>
      <c r="S98" s="363"/>
      <c r="T98" s="41">
        <f t="shared" ref="T98:W100" si="204">T26</f>
        <v>0</v>
      </c>
      <c r="U98" s="41">
        <f t="shared" si="204"/>
        <v>0</v>
      </c>
      <c r="V98" s="41">
        <f t="shared" si="204"/>
        <v>0</v>
      </c>
      <c r="W98" s="41">
        <f t="shared" si="204"/>
        <v>0</v>
      </c>
      <c r="X98" s="67"/>
      <c r="Y98" s="70" t="str">
        <f>Y26</f>
        <v>B</v>
      </c>
      <c r="Z98" s="365"/>
      <c r="AA98" s="69">
        <f t="shared" ref="AA98:AD100" si="205">AA26</f>
        <v>0</v>
      </c>
      <c r="AB98" s="69">
        <f t="shared" si="205"/>
        <v>0</v>
      </c>
      <c r="AC98" s="69">
        <f t="shared" si="205"/>
        <v>0</v>
      </c>
      <c r="AD98" s="69">
        <f t="shared" si="205"/>
        <v>0</v>
      </c>
      <c r="AE98" s="67"/>
      <c r="AH98" s="2" t="str">
        <f t="shared" si="189"/>
        <v/>
      </c>
      <c r="AI98" s="2" t="str">
        <f t="shared" si="190"/>
        <v/>
      </c>
      <c r="AJ98" s="2" t="str">
        <f t="shared" si="178"/>
        <v/>
      </c>
      <c r="AK98" s="2" t="str">
        <f t="shared" si="158"/>
        <v/>
      </c>
      <c r="AL98" s="2" t="str">
        <f t="shared" si="159"/>
        <v/>
      </c>
      <c r="AM98" s="2" t="str">
        <f t="shared" si="160"/>
        <v/>
      </c>
      <c r="AN98" s="2" t="str">
        <f t="shared" si="161"/>
        <v/>
      </c>
      <c r="AO98" s="2" t="str">
        <f t="shared" si="191"/>
        <v/>
      </c>
      <c r="AP98" s="2" t="str">
        <f t="shared" si="192"/>
        <v/>
      </c>
      <c r="AQ98" s="2" t="str">
        <f t="shared" si="179"/>
        <v/>
      </c>
      <c r="AR98" s="2" t="str">
        <f t="shared" si="162"/>
        <v/>
      </c>
      <c r="AS98" s="2" t="str">
        <f t="shared" si="163"/>
        <v/>
      </c>
      <c r="AT98" s="2" t="str">
        <f t="shared" si="164"/>
        <v/>
      </c>
      <c r="AU98" s="2" t="str">
        <f t="shared" si="165"/>
        <v/>
      </c>
      <c r="AV98" s="2" t="str">
        <f t="shared" si="166"/>
        <v xml:space="preserve"> </v>
      </c>
      <c r="AW98" s="2" t="str">
        <f t="shared" si="195"/>
        <v xml:space="preserve"> </v>
      </c>
      <c r="AX98" s="2" t="str">
        <f t="shared" si="196"/>
        <v xml:space="preserve"> </v>
      </c>
      <c r="AY98" s="2" t="str">
        <f t="shared" si="197"/>
        <v xml:space="preserve"> </v>
      </c>
      <c r="AZ98" s="2"/>
      <c r="BA98" s="2" t="str">
        <f t="shared" si="167"/>
        <v/>
      </c>
      <c r="BB98" s="2" t="str">
        <f t="shared" si="168"/>
        <v/>
      </c>
      <c r="BC98" s="2" t="str">
        <f t="shared" si="169"/>
        <v/>
      </c>
      <c r="BD98" s="2" t="str">
        <f t="shared" si="170"/>
        <v/>
      </c>
      <c r="BH98" s="320" t="str">
        <f t="shared" si="202"/>
        <v/>
      </c>
      <c r="BI98" s="16" t="str">
        <f t="shared" si="203"/>
        <v/>
      </c>
      <c r="BJ98" s="4" t="str">
        <f t="shared" si="136"/>
        <v/>
      </c>
      <c r="BK98" s="7" t="str">
        <f t="shared" si="137"/>
        <v/>
      </c>
      <c r="BL98" s="7" t="str">
        <f t="shared" si="138"/>
        <v/>
      </c>
      <c r="BM98" s="8" t="str">
        <f t="shared" si="171"/>
        <v/>
      </c>
      <c r="BN98" s="8" t="str">
        <f t="shared" si="139"/>
        <v/>
      </c>
      <c r="BO98" s="8" t="str">
        <f t="shared" si="172"/>
        <v/>
      </c>
      <c r="BP98" s="8" t="str">
        <f t="shared" si="140"/>
        <v/>
      </c>
      <c r="BQ98" s="8" t="str">
        <f t="shared" si="141"/>
        <v/>
      </c>
      <c r="BR98" s="8" t="str">
        <f t="shared" si="142"/>
        <v/>
      </c>
      <c r="BS98" s="8" t="str">
        <f t="shared" si="173"/>
        <v/>
      </c>
      <c r="BT98" s="9" t="str">
        <f t="shared" si="174"/>
        <v/>
      </c>
      <c r="BU98" s="10" t="str">
        <f t="shared" si="143"/>
        <v/>
      </c>
      <c r="BV98" s="7" t="str">
        <f t="shared" si="144"/>
        <v/>
      </c>
      <c r="BW98" s="7" t="str">
        <f t="shared" si="145"/>
        <v/>
      </c>
      <c r="BX98" s="5" t="str">
        <f t="shared" si="146"/>
        <v/>
      </c>
      <c r="BY98" s="3" t="str">
        <f t="shared" si="147"/>
        <v/>
      </c>
      <c r="BZ98" s="5" t="str">
        <f t="shared" si="148"/>
        <v/>
      </c>
      <c r="CA98" s="8" t="str">
        <f t="shared" si="149"/>
        <v/>
      </c>
      <c r="CB98" s="8" t="str">
        <f t="shared" si="175"/>
        <v/>
      </c>
      <c r="CC98" s="8" t="str">
        <f t="shared" si="150"/>
        <v/>
      </c>
      <c r="CD98" s="8" t="str">
        <f t="shared" si="151"/>
        <v/>
      </c>
      <c r="CE98" s="8" t="str">
        <f t="shared" si="152"/>
        <v/>
      </c>
      <c r="CF98" s="8" t="str">
        <f t="shared" si="176"/>
        <v/>
      </c>
      <c r="CG98" s="8" t="str">
        <f t="shared" si="153"/>
        <v/>
      </c>
      <c r="CH98" s="8" t="str">
        <f t="shared" si="177"/>
        <v/>
      </c>
      <c r="CI98" s="4"/>
      <c r="CJ98" s="4" t="str">
        <f t="shared" si="154"/>
        <v/>
      </c>
      <c r="CK98" s="5" t="str">
        <f t="shared" si="155"/>
        <v/>
      </c>
      <c r="CL98" s="1" t="str">
        <f t="shared" si="180"/>
        <v/>
      </c>
      <c r="CM98" s="337" t="str">
        <f t="shared" si="181"/>
        <v/>
      </c>
      <c r="CN98" s="337" t="str">
        <f t="shared" si="182"/>
        <v/>
      </c>
      <c r="CO98" s="8" t="str">
        <f t="shared" si="183"/>
        <v/>
      </c>
      <c r="CP98" s="8"/>
      <c r="CQ98" s="8" t="str">
        <f t="shared" si="184"/>
        <v/>
      </c>
      <c r="CR98" s="8" t="str">
        <f t="shared" si="185"/>
        <v/>
      </c>
      <c r="CS98" s="8" t="str">
        <f t="shared" si="186"/>
        <v/>
      </c>
      <c r="CT98" s="8" t="str">
        <f t="shared" si="187"/>
        <v/>
      </c>
      <c r="CU98" s="8"/>
      <c r="CV98" s="8" t="str">
        <f t="shared" si="188"/>
        <v/>
      </c>
    </row>
    <row r="99" spans="1:100" ht="17.25" customHeight="1" x14ac:dyDescent="0.15">
      <c r="A99" s="55">
        <v>91</v>
      </c>
      <c r="B99" s="276"/>
      <c r="C99" s="62"/>
      <c r="D99" s="273"/>
      <c r="E99" s="59"/>
      <c r="F99" s="65"/>
      <c r="G99" s="273"/>
      <c r="H99" s="341"/>
      <c r="I99" s="20" t="str">
        <f t="shared" si="130"/>
        <v/>
      </c>
      <c r="J99" s="18" t="str">
        <f t="shared" si="131"/>
        <v/>
      </c>
      <c r="K99" s="18" t="str">
        <f>IF(BH99="1",COUNTIF(BH$9:BH99,"1"),"")</f>
        <v/>
      </c>
      <c r="L99" s="18" t="str">
        <f t="shared" si="132"/>
        <v/>
      </c>
      <c r="M99" s="18" t="str">
        <f t="shared" si="133"/>
        <v/>
      </c>
      <c r="N99" s="18" t="str">
        <f>IF(BI99="1",COUNTIF(BI$9:BI99,"1"),"")</f>
        <v/>
      </c>
      <c r="O99" s="18" t="str">
        <f t="shared" si="134"/>
        <v/>
      </c>
      <c r="P99" s="21" t="str">
        <f t="shared" si="135"/>
        <v/>
      </c>
      <c r="Q99" s="1"/>
      <c r="R99" s="49" t="str">
        <f t="shared" ref="R99" si="206">R27</f>
        <v>C</v>
      </c>
      <c r="S99" s="363"/>
      <c r="T99" s="41">
        <f t="shared" si="204"/>
        <v>0</v>
      </c>
      <c r="U99" s="41">
        <f t="shared" si="204"/>
        <v>0</v>
      </c>
      <c r="V99" s="41">
        <f t="shared" si="204"/>
        <v>0</v>
      </c>
      <c r="W99" s="41">
        <f t="shared" si="204"/>
        <v>0</v>
      </c>
      <c r="X99" s="67"/>
      <c r="Y99" s="70" t="str">
        <f>Y27</f>
        <v>C</v>
      </c>
      <c r="Z99" s="365"/>
      <c r="AA99" s="69">
        <f t="shared" si="205"/>
        <v>0</v>
      </c>
      <c r="AB99" s="69">
        <f t="shared" si="205"/>
        <v>0</v>
      </c>
      <c r="AC99" s="69">
        <f t="shared" si="205"/>
        <v>0</v>
      </c>
      <c r="AD99" s="69">
        <f t="shared" si="205"/>
        <v>0</v>
      </c>
      <c r="AE99" s="67"/>
      <c r="AH99" s="2" t="str">
        <f t="shared" si="189"/>
        <v/>
      </c>
      <c r="AI99" s="2" t="str">
        <f t="shared" si="190"/>
        <v/>
      </c>
      <c r="AJ99" s="2" t="str">
        <f t="shared" si="178"/>
        <v/>
      </c>
      <c r="AK99" s="2" t="str">
        <f t="shared" si="158"/>
        <v/>
      </c>
      <c r="AL99" s="2" t="str">
        <f t="shared" si="159"/>
        <v/>
      </c>
      <c r="AM99" s="2" t="str">
        <f t="shared" si="160"/>
        <v/>
      </c>
      <c r="AN99" s="2" t="str">
        <f t="shared" si="161"/>
        <v/>
      </c>
      <c r="AO99" s="2" t="str">
        <f t="shared" si="191"/>
        <v/>
      </c>
      <c r="AP99" s="2" t="str">
        <f t="shared" si="192"/>
        <v/>
      </c>
      <c r="AQ99" s="2" t="str">
        <f t="shared" si="179"/>
        <v/>
      </c>
      <c r="AR99" s="2" t="str">
        <f t="shared" si="162"/>
        <v/>
      </c>
      <c r="AS99" s="2" t="str">
        <f t="shared" si="163"/>
        <v/>
      </c>
      <c r="AT99" s="2" t="str">
        <f t="shared" si="164"/>
        <v/>
      </c>
      <c r="AU99" s="2" t="str">
        <f t="shared" si="165"/>
        <v/>
      </c>
      <c r="AV99" s="2" t="str">
        <f t="shared" si="166"/>
        <v xml:space="preserve"> </v>
      </c>
      <c r="AW99" s="2" t="str">
        <f t="shared" si="195"/>
        <v xml:space="preserve"> </v>
      </c>
      <c r="AX99" s="2" t="str">
        <f t="shared" si="196"/>
        <v xml:space="preserve"> </v>
      </c>
      <c r="AY99" s="2" t="str">
        <f t="shared" si="197"/>
        <v xml:space="preserve"> </v>
      </c>
      <c r="AZ99" s="2"/>
      <c r="BA99" s="2" t="str">
        <f t="shared" si="167"/>
        <v/>
      </c>
      <c r="BB99" s="2" t="str">
        <f t="shared" si="168"/>
        <v/>
      </c>
      <c r="BC99" s="2" t="str">
        <f t="shared" si="169"/>
        <v/>
      </c>
      <c r="BD99" s="2" t="str">
        <f t="shared" si="170"/>
        <v/>
      </c>
      <c r="BE99" s="2"/>
      <c r="BH99" s="320" t="str">
        <f t="shared" si="202"/>
        <v/>
      </c>
      <c r="BI99" s="16" t="str">
        <f t="shared" si="203"/>
        <v/>
      </c>
      <c r="BJ99" s="4" t="str">
        <f t="shared" si="136"/>
        <v/>
      </c>
      <c r="BK99" s="7" t="str">
        <f t="shared" si="137"/>
        <v/>
      </c>
      <c r="BL99" s="7" t="str">
        <f t="shared" si="138"/>
        <v/>
      </c>
      <c r="BM99" s="8" t="str">
        <f t="shared" si="171"/>
        <v/>
      </c>
      <c r="BN99" s="8" t="str">
        <f t="shared" si="139"/>
        <v/>
      </c>
      <c r="BO99" s="8" t="str">
        <f t="shared" si="172"/>
        <v/>
      </c>
      <c r="BP99" s="8" t="str">
        <f t="shared" si="140"/>
        <v/>
      </c>
      <c r="BQ99" s="8" t="str">
        <f t="shared" si="141"/>
        <v/>
      </c>
      <c r="BR99" s="8" t="str">
        <f t="shared" si="142"/>
        <v/>
      </c>
      <c r="BS99" s="8" t="str">
        <f t="shared" si="173"/>
        <v/>
      </c>
      <c r="BT99" s="9" t="str">
        <f t="shared" si="174"/>
        <v/>
      </c>
      <c r="BU99" s="10" t="str">
        <f t="shared" si="143"/>
        <v/>
      </c>
      <c r="BV99" s="7" t="str">
        <f t="shared" si="144"/>
        <v/>
      </c>
      <c r="BW99" s="7" t="str">
        <f t="shared" si="145"/>
        <v/>
      </c>
      <c r="BX99" s="5" t="str">
        <f t="shared" si="146"/>
        <v/>
      </c>
      <c r="BY99" s="3" t="str">
        <f t="shared" si="147"/>
        <v/>
      </c>
      <c r="BZ99" s="5" t="str">
        <f t="shared" si="148"/>
        <v/>
      </c>
      <c r="CA99" s="8" t="str">
        <f t="shared" si="149"/>
        <v/>
      </c>
      <c r="CB99" s="8" t="str">
        <f t="shared" si="175"/>
        <v/>
      </c>
      <c r="CC99" s="8" t="str">
        <f t="shared" si="150"/>
        <v/>
      </c>
      <c r="CD99" s="8" t="str">
        <f t="shared" si="151"/>
        <v/>
      </c>
      <c r="CE99" s="8" t="str">
        <f t="shared" si="152"/>
        <v/>
      </c>
      <c r="CF99" s="8" t="str">
        <f t="shared" si="176"/>
        <v/>
      </c>
      <c r="CG99" s="8" t="str">
        <f t="shared" si="153"/>
        <v/>
      </c>
      <c r="CH99" s="8" t="str">
        <f t="shared" si="177"/>
        <v/>
      </c>
      <c r="CI99" s="4"/>
      <c r="CJ99" s="4" t="str">
        <f t="shared" si="154"/>
        <v/>
      </c>
      <c r="CK99" s="5" t="str">
        <f t="shared" si="155"/>
        <v/>
      </c>
      <c r="CL99" s="1" t="str">
        <f t="shared" si="180"/>
        <v/>
      </c>
      <c r="CM99" s="337" t="str">
        <f t="shared" si="181"/>
        <v/>
      </c>
      <c r="CN99" s="337" t="str">
        <f t="shared" si="182"/>
        <v/>
      </c>
      <c r="CO99" s="8" t="str">
        <f t="shared" si="183"/>
        <v/>
      </c>
      <c r="CP99" s="8"/>
      <c r="CQ99" s="8" t="str">
        <f t="shared" si="184"/>
        <v/>
      </c>
      <c r="CR99" s="8" t="str">
        <f t="shared" si="185"/>
        <v/>
      </c>
      <c r="CS99" s="8" t="str">
        <f t="shared" si="186"/>
        <v/>
      </c>
      <c r="CT99" s="8" t="str">
        <f t="shared" si="187"/>
        <v/>
      </c>
      <c r="CU99" s="8"/>
      <c r="CV99" s="8" t="str">
        <f t="shared" si="188"/>
        <v/>
      </c>
    </row>
    <row r="100" spans="1:100" ht="17.25" customHeight="1" x14ac:dyDescent="0.15">
      <c r="A100" s="55">
        <v>92</v>
      </c>
      <c r="B100" s="276"/>
      <c r="C100" s="62"/>
      <c r="D100" s="273"/>
      <c r="E100" s="59"/>
      <c r="F100" s="65"/>
      <c r="G100" s="273"/>
      <c r="H100" s="341"/>
      <c r="I100" s="20" t="str">
        <f t="shared" si="130"/>
        <v/>
      </c>
      <c r="J100" s="18" t="str">
        <f t="shared" si="131"/>
        <v/>
      </c>
      <c r="K100" s="18" t="str">
        <f>IF(BH100="1",COUNTIF(BH$9:BH100,"1"),"")</f>
        <v/>
      </c>
      <c r="L100" s="18" t="str">
        <f t="shared" si="132"/>
        <v/>
      </c>
      <c r="M100" s="18" t="str">
        <f t="shared" si="133"/>
        <v/>
      </c>
      <c r="N100" s="18" t="str">
        <f>IF(BI100="1",COUNTIF(BI$9:BI100,"1"),"")</f>
        <v/>
      </c>
      <c r="O100" s="18" t="str">
        <f t="shared" si="134"/>
        <v/>
      </c>
      <c r="P100" s="21" t="str">
        <f t="shared" si="135"/>
        <v/>
      </c>
      <c r="Q100" s="1"/>
      <c r="R100" s="50" t="str">
        <f t="shared" ref="R100" si="207">R28</f>
        <v>D</v>
      </c>
      <c r="S100" s="364"/>
      <c r="T100" s="51">
        <f t="shared" si="204"/>
        <v>0</v>
      </c>
      <c r="U100" s="51">
        <f t="shared" si="204"/>
        <v>0</v>
      </c>
      <c r="V100" s="51">
        <f t="shared" si="204"/>
        <v>0</v>
      </c>
      <c r="W100" s="51">
        <f t="shared" si="204"/>
        <v>0</v>
      </c>
      <c r="X100" s="71"/>
      <c r="Y100" s="72" t="str">
        <f>Y28</f>
        <v>D</v>
      </c>
      <c r="Z100" s="366"/>
      <c r="AA100" s="73">
        <f t="shared" si="205"/>
        <v>0</v>
      </c>
      <c r="AB100" s="73">
        <f t="shared" si="205"/>
        <v>0</v>
      </c>
      <c r="AC100" s="73">
        <f t="shared" si="205"/>
        <v>0</v>
      </c>
      <c r="AD100" s="73">
        <f t="shared" si="205"/>
        <v>0</v>
      </c>
      <c r="AE100" s="74"/>
      <c r="AH100" s="2" t="str">
        <f t="shared" si="189"/>
        <v/>
      </c>
      <c r="AI100" s="2" t="str">
        <f t="shared" si="190"/>
        <v/>
      </c>
      <c r="AJ100" s="2" t="str">
        <f t="shared" si="178"/>
        <v/>
      </c>
      <c r="AK100" s="2" t="str">
        <f t="shared" si="158"/>
        <v/>
      </c>
      <c r="AL100" s="2" t="str">
        <f t="shared" si="159"/>
        <v/>
      </c>
      <c r="AM100" s="2" t="str">
        <f t="shared" si="160"/>
        <v/>
      </c>
      <c r="AN100" s="2" t="str">
        <f t="shared" si="161"/>
        <v/>
      </c>
      <c r="AO100" s="2" t="str">
        <f t="shared" si="191"/>
        <v/>
      </c>
      <c r="AP100" s="2" t="str">
        <f t="shared" si="192"/>
        <v/>
      </c>
      <c r="AQ100" s="2" t="str">
        <f t="shared" si="179"/>
        <v/>
      </c>
      <c r="AR100" s="2" t="str">
        <f t="shared" si="162"/>
        <v/>
      </c>
      <c r="AS100" s="2" t="str">
        <f t="shared" si="163"/>
        <v/>
      </c>
      <c r="AT100" s="2" t="str">
        <f t="shared" si="164"/>
        <v/>
      </c>
      <c r="AU100" s="2" t="str">
        <f t="shared" si="165"/>
        <v/>
      </c>
      <c r="AV100" s="2" t="str">
        <f t="shared" si="166"/>
        <v xml:space="preserve"> </v>
      </c>
      <c r="AW100" s="2" t="str">
        <f t="shared" si="195"/>
        <v xml:space="preserve"> </v>
      </c>
      <c r="AX100" s="2" t="str">
        <f t="shared" si="196"/>
        <v xml:space="preserve"> </v>
      </c>
      <c r="AY100" s="2" t="str">
        <f t="shared" si="197"/>
        <v xml:space="preserve"> </v>
      </c>
      <c r="AZ100" s="2"/>
      <c r="BA100" s="2" t="str">
        <f t="shared" si="167"/>
        <v/>
      </c>
      <c r="BB100" s="2" t="str">
        <f t="shared" si="168"/>
        <v/>
      </c>
      <c r="BC100" s="2" t="str">
        <f t="shared" si="169"/>
        <v/>
      </c>
      <c r="BD100" s="2" t="str">
        <f t="shared" si="170"/>
        <v/>
      </c>
      <c r="BH100" s="320" t="str">
        <f t="shared" si="202"/>
        <v/>
      </c>
      <c r="BI100" s="16" t="str">
        <f t="shared" si="203"/>
        <v/>
      </c>
      <c r="BJ100" s="4" t="str">
        <f t="shared" si="136"/>
        <v/>
      </c>
      <c r="BK100" s="7" t="str">
        <f t="shared" si="137"/>
        <v/>
      </c>
      <c r="BL100" s="7" t="str">
        <f t="shared" si="138"/>
        <v/>
      </c>
      <c r="BM100" s="8" t="str">
        <f t="shared" si="171"/>
        <v/>
      </c>
      <c r="BN100" s="8" t="str">
        <f t="shared" si="139"/>
        <v/>
      </c>
      <c r="BO100" s="8" t="str">
        <f t="shared" si="172"/>
        <v/>
      </c>
      <c r="BP100" s="8" t="str">
        <f t="shared" si="140"/>
        <v/>
      </c>
      <c r="BQ100" s="8" t="str">
        <f t="shared" si="141"/>
        <v/>
      </c>
      <c r="BR100" s="8" t="str">
        <f t="shared" si="142"/>
        <v/>
      </c>
      <c r="BS100" s="8" t="str">
        <f t="shared" si="173"/>
        <v/>
      </c>
      <c r="BT100" s="9" t="str">
        <f t="shared" si="174"/>
        <v/>
      </c>
      <c r="BU100" s="10" t="str">
        <f t="shared" si="143"/>
        <v/>
      </c>
      <c r="BV100" s="7" t="str">
        <f t="shared" si="144"/>
        <v/>
      </c>
      <c r="BW100" s="7" t="str">
        <f t="shared" si="145"/>
        <v/>
      </c>
      <c r="BX100" s="5" t="str">
        <f t="shared" si="146"/>
        <v/>
      </c>
      <c r="BY100" s="3" t="str">
        <f t="shared" si="147"/>
        <v/>
      </c>
      <c r="BZ100" s="5" t="str">
        <f t="shared" si="148"/>
        <v/>
      </c>
      <c r="CA100" s="8" t="str">
        <f t="shared" si="149"/>
        <v/>
      </c>
      <c r="CB100" s="8" t="str">
        <f t="shared" si="175"/>
        <v/>
      </c>
      <c r="CC100" s="8" t="str">
        <f t="shared" si="150"/>
        <v/>
      </c>
      <c r="CD100" s="8" t="str">
        <f t="shared" si="151"/>
        <v/>
      </c>
      <c r="CE100" s="8" t="str">
        <f t="shared" si="152"/>
        <v/>
      </c>
      <c r="CF100" s="8" t="str">
        <f t="shared" si="176"/>
        <v/>
      </c>
      <c r="CG100" s="8" t="str">
        <f t="shared" si="153"/>
        <v/>
      </c>
      <c r="CH100" s="8" t="str">
        <f t="shared" si="177"/>
        <v/>
      </c>
      <c r="CI100" s="4"/>
      <c r="CJ100" s="4" t="str">
        <f t="shared" si="154"/>
        <v/>
      </c>
      <c r="CK100" s="5" t="str">
        <f t="shared" si="155"/>
        <v/>
      </c>
      <c r="CL100" s="1" t="str">
        <f t="shared" si="180"/>
        <v/>
      </c>
      <c r="CM100" s="337" t="str">
        <f t="shared" si="181"/>
        <v/>
      </c>
      <c r="CN100" s="337" t="str">
        <f t="shared" si="182"/>
        <v/>
      </c>
      <c r="CO100" s="8" t="str">
        <f t="shared" si="183"/>
        <v/>
      </c>
      <c r="CP100" s="8"/>
      <c r="CQ100" s="8" t="str">
        <f t="shared" si="184"/>
        <v/>
      </c>
      <c r="CR100" s="8" t="str">
        <f t="shared" si="185"/>
        <v/>
      </c>
      <c r="CS100" s="8" t="str">
        <f t="shared" si="186"/>
        <v/>
      </c>
      <c r="CT100" s="8" t="str">
        <f t="shared" si="187"/>
        <v/>
      </c>
      <c r="CU100" s="8"/>
      <c r="CV100" s="8" t="str">
        <f t="shared" si="188"/>
        <v/>
      </c>
    </row>
    <row r="101" spans="1:100" ht="17.25" customHeight="1" x14ac:dyDescent="0.15">
      <c r="A101" s="55">
        <v>93</v>
      </c>
      <c r="B101" s="276"/>
      <c r="C101" s="62"/>
      <c r="D101" s="273"/>
      <c r="E101" s="59"/>
      <c r="F101" s="65"/>
      <c r="G101" s="273"/>
      <c r="H101" s="341"/>
      <c r="I101" s="20" t="str">
        <f t="shared" si="130"/>
        <v/>
      </c>
      <c r="J101" s="18" t="str">
        <f t="shared" si="131"/>
        <v/>
      </c>
      <c r="K101" s="18" t="str">
        <f>IF(BH101="1",COUNTIF(BH$9:BH101,"1"),"")</f>
        <v/>
      </c>
      <c r="L101" s="18" t="str">
        <f t="shared" si="132"/>
        <v/>
      </c>
      <c r="M101" s="18" t="str">
        <f t="shared" si="133"/>
        <v/>
      </c>
      <c r="N101" s="18" t="str">
        <f>IF(BI101="1",COUNTIF(BI$9:BI101,"1"),"")</f>
        <v/>
      </c>
      <c r="O101" s="18" t="str">
        <f t="shared" si="134"/>
        <v/>
      </c>
      <c r="P101" s="21" t="str">
        <f t="shared" si="135"/>
        <v/>
      </c>
      <c r="Q101" s="1"/>
      <c r="AH101" s="2" t="str">
        <f t="shared" si="189"/>
        <v/>
      </c>
      <c r="AI101" s="2" t="str">
        <f t="shared" si="190"/>
        <v/>
      </c>
      <c r="AJ101" s="2" t="str">
        <f t="shared" si="178"/>
        <v/>
      </c>
      <c r="AK101" s="2" t="str">
        <f t="shared" si="158"/>
        <v/>
      </c>
      <c r="AL101" s="2" t="str">
        <f t="shared" si="159"/>
        <v/>
      </c>
      <c r="AM101" s="2" t="str">
        <f t="shared" si="160"/>
        <v/>
      </c>
      <c r="AN101" s="2" t="str">
        <f t="shared" si="161"/>
        <v/>
      </c>
      <c r="AO101" s="2" t="str">
        <f t="shared" si="191"/>
        <v/>
      </c>
      <c r="AP101" s="2" t="str">
        <f t="shared" si="192"/>
        <v/>
      </c>
      <c r="AQ101" s="2" t="str">
        <f t="shared" si="179"/>
        <v/>
      </c>
      <c r="AR101" s="2" t="str">
        <f t="shared" si="162"/>
        <v/>
      </c>
      <c r="AS101" s="2" t="str">
        <f t="shared" si="163"/>
        <v/>
      </c>
      <c r="AT101" s="2" t="str">
        <f t="shared" si="164"/>
        <v/>
      </c>
      <c r="AU101" s="2" t="str">
        <f t="shared" si="165"/>
        <v/>
      </c>
      <c r="AV101" s="2" t="str">
        <f t="shared" si="166"/>
        <v xml:space="preserve"> </v>
      </c>
      <c r="AW101" s="2" t="str">
        <f t="shared" si="195"/>
        <v xml:space="preserve"> </v>
      </c>
      <c r="AX101" s="2" t="str">
        <f t="shared" si="196"/>
        <v xml:space="preserve"> </v>
      </c>
      <c r="AY101" s="2" t="str">
        <f t="shared" si="197"/>
        <v xml:space="preserve"> </v>
      </c>
      <c r="AZ101" s="2"/>
      <c r="BA101" s="2" t="str">
        <f t="shared" si="167"/>
        <v/>
      </c>
      <c r="BB101" s="2" t="str">
        <f t="shared" si="168"/>
        <v/>
      </c>
      <c r="BC101" s="2" t="str">
        <f t="shared" si="169"/>
        <v/>
      </c>
      <c r="BD101" s="2" t="str">
        <f t="shared" si="170"/>
        <v/>
      </c>
      <c r="BH101" s="320" t="str">
        <f t="shared" si="202"/>
        <v/>
      </c>
      <c r="BI101" s="16" t="str">
        <f t="shared" si="203"/>
        <v/>
      </c>
      <c r="BJ101" s="4" t="str">
        <f t="shared" si="136"/>
        <v/>
      </c>
      <c r="BK101" s="7" t="str">
        <f t="shared" si="137"/>
        <v/>
      </c>
      <c r="BL101" s="7" t="str">
        <f t="shared" si="138"/>
        <v/>
      </c>
      <c r="BM101" s="8" t="str">
        <f t="shared" si="171"/>
        <v/>
      </c>
      <c r="BN101" s="8" t="str">
        <f t="shared" si="139"/>
        <v/>
      </c>
      <c r="BO101" s="8" t="str">
        <f t="shared" si="172"/>
        <v/>
      </c>
      <c r="BP101" s="8" t="str">
        <f t="shared" si="140"/>
        <v/>
      </c>
      <c r="BQ101" s="8" t="str">
        <f t="shared" si="141"/>
        <v/>
      </c>
      <c r="BR101" s="8" t="str">
        <f t="shared" si="142"/>
        <v/>
      </c>
      <c r="BS101" s="8" t="str">
        <f t="shared" si="173"/>
        <v/>
      </c>
      <c r="BT101" s="9" t="str">
        <f t="shared" si="174"/>
        <v/>
      </c>
      <c r="BU101" s="10" t="str">
        <f t="shared" si="143"/>
        <v/>
      </c>
      <c r="BV101" s="7" t="str">
        <f t="shared" si="144"/>
        <v/>
      </c>
      <c r="BW101" s="7" t="str">
        <f t="shared" si="145"/>
        <v/>
      </c>
      <c r="BX101" s="5" t="str">
        <f t="shared" si="146"/>
        <v/>
      </c>
      <c r="BY101" s="3" t="str">
        <f t="shared" si="147"/>
        <v/>
      </c>
      <c r="BZ101" s="5" t="str">
        <f t="shared" si="148"/>
        <v/>
      </c>
      <c r="CA101" s="8" t="str">
        <f t="shared" si="149"/>
        <v/>
      </c>
      <c r="CB101" s="8" t="str">
        <f t="shared" si="175"/>
        <v/>
      </c>
      <c r="CC101" s="8" t="str">
        <f t="shared" si="150"/>
        <v/>
      </c>
      <c r="CD101" s="8" t="str">
        <f t="shared" si="151"/>
        <v/>
      </c>
      <c r="CE101" s="8" t="str">
        <f t="shared" si="152"/>
        <v/>
      </c>
      <c r="CF101" s="8" t="str">
        <f t="shared" si="176"/>
        <v/>
      </c>
      <c r="CG101" s="8" t="str">
        <f t="shared" si="153"/>
        <v/>
      </c>
      <c r="CH101" s="8" t="str">
        <f t="shared" si="177"/>
        <v/>
      </c>
      <c r="CI101" s="4"/>
      <c r="CJ101" s="4" t="str">
        <f t="shared" si="154"/>
        <v/>
      </c>
      <c r="CK101" s="5" t="str">
        <f t="shared" si="155"/>
        <v/>
      </c>
      <c r="CL101" s="1" t="str">
        <f t="shared" si="180"/>
        <v/>
      </c>
      <c r="CM101" s="337" t="str">
        <f t="shared" si="181"/>
        <v/>
      </c>
      <c r="CN101" s="337" t="str">
        <f t="shared" si="182"/>
        <v/>
      </c>
      <c r="CO101" s="8" t="str">
        <f t="shared" si="183"/>
        <v/>
      </c>
      <c r="CP101" s="8"/>
      <c r="CQ101" s="8" t="str">
        <f t="shared" si="184"/>
        <v/>
      </c>
      <c r="CR101" s="8" t="str">
        <f t="shared" si="185"/>
        <v/>
      </c>
      <c r="CS101" s="8" t="str">
        <f t="shared" si="186"/>
        <v/>
      </c>
      <c r="CT101" s="8" t="str">
        <f t="shared" si="187"/>
        <v/>
      </c>
      <c r="CU101" s="8"/>
      <c r="CV101" s="8" t="str">
        <f t="shared" si="188"/>
        <v/>
      </c>
    </row>
    <row r="102" spans="1:100" ht="17.25" customHeight="1" x14ac:dyDescent="0.15">
      <c r="A102" s="55">
        <v>94</v>
      </c>
      <c r="B102" s="276"/>
      <c r="C102" s="62"/>
      <c r="D102" s="273"/>
      <c r="E102" s="59"/>
      <c r="F102" s="65"/>
      <c r="G102" s="273"/>
      <c r="H102" s="341"/>
      <c r="I102" s="20" t="str">
        <f t="shared" si="130"/>
        <v/>
      </c>
      <c r="J102" s="18" t="str">
        <f t="shared" si="131"/>
        <v/>
      </c>
      <c r="K102" s="18" t="str">
        <f>IF(BH102="1",COUNTIF(BH$9:BH102,"1"),"")</f>
        <v/>
      </c>
      <c r="L102" s="18" t="str">
        <f t="shared" si="132"/>
        <v/>
      </c>
      <c r="M102" s="18" t="str">
        <f t="shared" si="133"/>
        <v/>
      </c>
      <c r="N102" s="18" t="str">
        <f>IF(BI102="1",COUNTIF(BI$9:BI102,"1"),"")</f>
        <v/>
      </c>
      <c r="O102" s="18" t="str">
        <f t="shared" si="134"/>
        <v/>
      </c>
      <c r="P102" s="21" t="str">
        <f t="shared" si="135"/>
        <v/>
      </c>
      <c r="Q102" s="1"/>
      <c r="AH102" s="2" t="str">
        <f t="shared" si="189"/>
        <v/>
      </c>
      <c r="AI102" s="2" t="str">
        <f t="shared" si="190"/>
        <v/>
      </c>
      <c r="AJ102" s="2" t="str">
        <f t="shared" si="178"/>
        <v/>
      </c>
      <c r="AK102" s="2" t="str">
        <f t="shared" si="158"/>
        <v/>
      </c>
      <c r="AL102" s="2" t="str">
        <f t="shared" si="159"/>
        <v/>
      </c>
      <c r="AM102" s="2" t="str">
        <f t="shared" si="160"/>
        <v/>
      </c>
      <c r="AN102" s="2" t="str">
        <f t="shared" si="161"/>
        <v/>
      </c>
      <c r="AO102" s="2" t="str">
        <f t="shared" si="191"/>
        <v/>
      </c>
      <c r="AP102" s="2" t="str">
        <f t="shared" si="192"/>
        <v/>
      </c>
      <c r="AQ102" s="2" t="str">
        <f t="shared" si="179"/>
        <v/>
      </c>
      <c r="AR102" s="2" t="str">
        <f t="shared" si="162"/>
        <v/>
      </c>
      <c r="AS102" s="2" t="str">
        <f t="shared" si="163"/>
        <v/>
      </c>
      <c r="AT102" s="2" t="str">
        <f t="shared" si="164"/>
        <v/>
      </c>
      <c r="AU102" s="2" t="str">
        <f t="shared" si="165"/>
        <v/>
      </c>
      <c r="AV102" s="2" t="str">
        <f t="shared" si="166"/>
        <v xml:space="preserve"> </v>
      </c>
      <c r="AW102" s="2" t="str">
        <f t="shared" si="195"/>
        <v xml:space="preserve"> </v>
      </c>
      <c r="AX102" s="2" t="str">
        <f t="shared" si="196"/>
        <v xml:space="preserve"> </v>
      </c>
      <c r="AY102" s="2" t="str">
        <f t="shared" si="197"/>
        <v xml:space="preserve"> </v>
      </c>
      <c r="AZ102" s="2"/>
      <c r="BA102" s="2" t="str">
        <f t="shared" si="167"/>
        <v/>
      </c>
      <c r="BB102" s="2" t="str">
        <f t="shared" si="168"/>
        <v/>
      </c>
      <c r="BC102" s="2" t="str">
        <f t="shared" si="169"/>
        <v/>
      </c>
      <c r="BD102" s="2" t="str">
        <f t="shared" si="170"/>
        <v/>
      </c>
      <c r="BH102" s="320" t="str">
        <f t="shared" si="202"/>
        <v/>
      </c>
      <c r="BI102" s="16" t="str">
        <f t="shared" si="203"/>
        <v/>
      </c>
      <c r="BJ102" s="4" t="str">
        <f t="shared" si="136"/>
        <v/>
      </c>
      <c r="BK102" s="7" t="str">
        <f t="shared" si="137"/>
        <v/>
      </c>
      <c r="BL102" s="7" t="str">
        <f t="shared" si="138"/>
        <v/>
      </c>
      <c r="BM102" s="8" t="str">
        <f t="shared" si="171"/>
        <v/>
      </c>
      <c r="BN102" s="8" t="str">
        <f t="shared" si="139"/>
        <v/>
      </c>
      <c r="BO102" s="8" t="str">
        <f t="shared" si="172"/>
        <v/>
      </c>
      <c r="BP102" s="8" t="str">
        <f t="shared" si="140"/>
        <v/>
      </c>
      <c r="BQ102" s="8" t="str">
        <f t="shared" si="141"/>
        <v/>
      </c>
      <c r="BR102" s="8" t="str">
        <f t="shared" si="142"/>
        <v/>
      </c>
      <c r="BS102" s="8" t="str">
        <f t="shared" si="173"/>
        <v/>
      </c>
      <c r="BT102" s="9" t="str">
        <f t="shared" si="174"/>
        <v/>
      </c>
      <c r="BU102" s="10" t="str">
        <f t="shared" si="143"/>
        <v/>
      </c>
      <c r="BV102" s="7" t="str">
        <f t="shared" si="144"/>
        <v/>
      </c>
      <c r="BW102" s="7" t="str">
        <f t="shared" si="145"/>
        <v/>
      </c>
      <c r="BX102" s="5" t="str">
        <f t="shared" si="146"/>
        <v/>
      </c>
      <c r="BY102" s="3" t="str">
        <f t="shared" si="147"/>
        <v/>
      </c>
      <c r="BZ102" s="5" t="str">
        <f t="shared" si="148"/>
        <v/>
      </c>
      <c r="CA102" s="8" t="str">
        <f t="shared" si="149"/>
        <v/>
      </c>
      <c r="CB102" s="8" t="str">
        <f t="shared" si="175"/>
        <v/>
      </c>
      <c r="CC102" s="8" t="str">
        <f t="shared" si="150"/>
        <v/>
      </c>
      <c r="CD102" s="8" t="str">
        <f t="shared" si="151"/>
        <v/>
      </c>
      <c r="CE102" s="8" t="str">
        <f t="shared" si="152"/>
        <v/>
      </c>
      <c r="CF102" s="8" t="str">
        <f t="shared" si="176"/>
        <v/>
      </c>
      <c r="CG102" s="8" t="str">
        <f t="shared" si="153"/>
        <v/>
      </c>
      <c r="CH102" s="8" t="str">
        <f t="shared" si="177"/>
        <v/>
      </c>
      <c r="CI102" s="4"/>
      <c r="CJ102" s="4" t="str">
        <f t="shared" si="154"/>
        <v/>
      </c>
      <c r="CK102" s="5" t="str">
        <f t="shared" si="155"/>
        <v/>
      </c>
      <c r="CL102" s="1" t="str">
        <f t="shared" si="180"/>
        <v/>
      </c>
      <c r="CM102" s="337" t="str">
        <f t="shared" si="181"/>
        <v/>
      </c>
      <c r="CN102" s="337" t="str">
        <f t="shared" si="182"/>
        <v/>
      </c>
      <c r="CO102" s="8" t="str">
        <f t="shared" si="183"/>
        <v/>
      </c>
      <c r="CP102" s="8"/>
      <c r="CQ102" s="8" t="str">
        <f t="shared" si="184"/>
        <v/>
      </c>
      <c r="CR102" s="8" t="str">
        <f t="shared" si="185"/>
        <v/>
      </c>
      <c r="CS102" s="8" t="str">
        <f t="shared" si="186"/>
        <v/>
      </c>
      <c r="CT102" s="8" t="str">
        <f t="shared" si="187"/>
        <v/>
      </c>
      <c r="CU102" s="8"/>
      <c r="CV102" s="8" t="str">
        <f t="shared" si="188"/>
        <v/>
      </c>
    </row>
    <row r="103" spans="1:100" ht="17.25" customHeight="1" x14ac:dyDescent="0.15">
      <c r="A103" s="55">
        <v>95</v>
      </c>
      <c r="B103" s="276"/>
      <c r="C103" s="62"/>
      <c r="D103" s="273"/>
      <c r="E103" s="59"/>
      <c r="F103" s="65"/>
      <c r="G103" s="273"/>
      <c r="H103" s="341"/>
      <c r="I103" s="20" t="str">
        <f t="shared" si="130"/>
        <v/>
      </c>
      <c r="J103" s="18" t="str">
        <f t="shared" si="131"/>
        <v/>
      </c>
      <c r="K103" s="18" t="str">
        <f>IF(BH103="1",COUNTIF(BH$9:BH103,"1"),"")</f>
        <v/>
      </c>
      <c r="L103" s="18" t="str">
        <f t="shared" si="132"/>
        <v/>
      </c>
      <c r="M103" s="18" t="str">
        <f t="shared" si="133"/>
        <v/>
      </c>
      <c r="N103" s="18" t="str">
        <f>IF(BI103="1",COUNTIF(BI$9:BI103,"1"),"")</f>
        <v/>
      </c>
      <c r="O103" s="18" t="str">
        <f t="shared" si="134"/>
        <v/>
      </c>
      <c r="P103" s="21" t="str">
        <f t="shared" si="135"/>
        <v/>
      </c>
      <c r="Q103" s="1"/>
      <c r="AH103" s="2" t="str">
        <f t="shared" si="189"/>
        <v/>
      </c>
      <c r="AI103" s="2" t="str">
        <f t="shared" si="190"/>
        <v/>
      </c>
      <c r="AJ103" s="2" t="str">
        <f t="shared" si="178"/>
        <v/>
      </c>
      <c r="AK103" s="2" t="str">
        <f t="shared" si="158"/>
        <v/>
      </c>
      <c r="AL103" s="2" t="str">
        <f t="shared" si="159"/>
        <v/>
      </c>
      <c r="AM103" s="2" t="str">
        <f t="shared" si="160"/>
        <v/>
      </c>
      <c r="AN103" s="2" t="str">
        <f t="shared" si="161"/>
        <v/>
      </c>
      <c r="AO103" s="2" t="str">
        <f t="shared" si="191"/>
        <v/>
      </c>
      <c r="AP103" s="2" t="str">
        <f t="shared" si="192"/>
        <v/>
      </c>
      <c r="AQ103" s="2" t="str">
        <f t="shared" si="179"/>
        <v/>
      </c>
      <c r="AR103" s="2" t="str">
        <f t="shared" si="162"/>
        <v/>
      </c>
      <c r="AS103" s="2" t="str">
        <f t="shared" si="163"/>
        <v/>
      </c>
      <c r="AT103" s="2" t="str">
        <f t="shared" si="164"/>
        <v/>
      </c>
      <c r="AU103" s="2" t="str">
        <f t="shared" si="165"/>
        <v/>
      </c>
      <c r="AV103" s="2" t="str">
        <f t="shared" si="166"/>
        <v xml:space="preserve"> </v>
      </c>
      <c r="AW103" s="2" t="str">
        <f t="shared" si="195"/>
        <v xml:space="preserve"> </v>
      </c>
      <c r="AX103" s="2" t="str">
        <f t="shared" si="196"/>
        <v xml:space="preserve"> </v>
      </c>
      <c r="AY103" s="2" t="str">
        <f t="shared" si="197"/>
        <v xml:space="preserve"> </v>
      </c>
      <c r="AZ103" s="2"/>
      <c r="BA103" s="2" t="str">
        <f t="shared" si="167"/>
        <v/>
      </c>
      <c r="BB103" s="2" t="str">
        <f t="shared" si="168"/>
        <v/>
      </c>
      <c r="BC103" s="2" t="str">
        <f t="shared" si="169"/>
        <v/>
      </c>
      <c r="BD103" s="2" t="str">
        <f t="shared" si="170"/>
        <v/>
      </c>
      <c r="BH103" s="320" t="str">
        <f t="shared" si="202"/>
        <v/>
      </c>
      <c r="BI103" s="16" t="str">
        <f t="shared" si="203"/>
        <v/>
      </c>
      <c r="BJ103" s="4" t="str">
        <f t="shared" si="136"/>
        <v/>
      </c>
      <c r="BK103" s="7" t="str">
        <f t="shared" si="137"/>
        <v/>
      </c>
      <c r="BL103" s="7" t="str">
        <f t="shared" si="138"/>
        <v/>
      </c>
      <c r="BM103" s="8" t="str">
        <f t="shared" si="171"/>
        <v/>
      </c>
      <c r="BN103" s="8" t="str">
        <f t="shared" si="139"/>
        <v/>
      </c>
      <c r="BO103" s="8" t="str">
        <f t="shared" si="172"/>
        <v/>
      </c>
      <c r="BP103" s="8" t="str">
        <f t="shared" si="140"/>
        <v/>
      </c>
      <c r="BQ103" s="8" t="str">
        <f t="shared" si="141"/>
        <v/>
      </c>
      <c r="BR103" s="8" t="str">
        <f t="shared" si="142"/>
        <v/>
      </c>
      <c r="BS103" s="8" t="str">
        <f t="shared" si="173"/>
        <v/>
      </c>
      <c r="BT103" s="9" t="str">
        <f t="shared" si="174"/>
        <v/>
      </c>
      <c r="BU103" s="10" t="str">
        <f t="shared" si="143"/>
        <v/>
      </c>
      <c r="BV103" s="7" t="str">
        <f t="shared" si="144"/>
        <v/>
      </c>
      <c r="BW103" s="7" t="str">
        <f t="shared" si="145"/>
        <v/>
      </c>
      <c r="BX103" s="5" t="str">
        <f t="shared" si="146"/>
        <v/>
      </c>
      <c r="BY103" s="3" t="str">
        <f t="shared" si="147"/>
        <v/>
      </c>
      <c r="BZ103" s="5" t="str">
        <f t="shared" si="148"/>
        <v/>
      </c>
      <c r="CA103" s="8" t="str">
        <f t="shared" si="149"/>
        <v/>
      </c>
      <c r="CB103" s="8" t="str">
        <f t="shared" si="175"/>
        <v/>
      </c>
      <c r="CC103" s="8" t="str">
        <f t="shared" si="150"/>
        <v/>
      </c>
      <c r="CD103" s="8" t="str">
        <f t="shared" si="151"/>
        <v/>
      </c>
      <c r="CE103" s="8" t="str">
        <f t="shared" si="152"/>
        <v/>
      </c>
      <c r="CF103" s="8" t="str">
        <f t="shared" si="176"/>
        <v/>
      </c>
      <c r="CG103" s="8" t="str">
        <f t="shared" si="153"/>
        <v/>
      </c>
      <c r="CH103" s="8" t="str">
        <f t="shared" si="177"/>
        <v/>
      </c>
      <c r="CI103" s="4"/>
      <c r="CJ103" s="4" t="str">
        <f t="shared" si="154"/>
        <v/>
      </c>
      <c r="CK103" s="5" t="str">
        <f t="shared" si="155"/>
        <v/>
      </c>
      <c r="CL103" s="1" t="str">
        <f t="shared" si="180"/>
        <v/>
      </c>
      <c r="CM103" s="337" t="str">
        <f t="shared" si="181"/>
        <v/>
      </c>
      <c r="CN103" s="337" t="str">
        <f t="shared" si="182"/>
        <v/>
      </c>
      <c r="CO103" s="8" t="str">
        <f t="shared" si="183"/>
        <v/>
      </c>
      <c r="CP103" s="8"/>
      <c r="CQ103" s="8" t="str">
        <f t="shared" si="184"/>
        <v/>
      </c>
      <c r="CR103" s="8" t="str">
        <f t="shared" si="185"/>
        <v/>
      </c>
      <c r="CS103" s="8" t="str">
        <f t="shared" si="186"/>
        <v/>
      </c>
      <c r="CT103" s="8" t="str">
        <f t="shared" si="187"/>
        <v/>
      </c>
      <c r="CU103" s="8"/>
      <c r="CV103" s="8" t="str">
        <f t="shared" si="188"/>
        <v/>
      </c>
    </row>
    <row r="104" spans="1:100" ht="17.25" customHeight="1" x14ac:dyDescent="0.15">
      <c r="A104" s="56">
        <v>96</v>
      </c>
      <c r="B104" s="277"/>
      <c r="C104" s="63"/>
      <c r="D104" s="274"/>
      <c r="E104" s="60"/>
      <c r="F104" s="66"/>
      <c r="G104" s="274"/>
      <c r="H104" s="341"/>
      <c r="I104" s="20" t="str">
        <f t="shared" si="130"/>
        <v/>
      </c>
      <c r="J104" s="18" t="str">
        <f t="shared" si="131"/>
        <v/>
      </c>
      <c r="K104" s="18" t="str">
        <f>IF(BH104="1",COUNTIF(BH$9:BH104,"1"),"")</f>
        <v/>
      </c>
      <c r="L104" s="18" t="str">
        <f t="shared" si="132"/>
        <v/>
      </c>
      <c r="M104" s="18" t="str">
        <f t="shared" si="133"/>
        <v/>
      </c>
      <c r="N104" s="18" t="str">
        <f>IF(BI104="1",COUNTIF(BI$9:BI104,"1"),"")</f>
        <v/>
      </c>
      <c r="O104" s="18" t="str">
        <f t="shared" si="134"/>
        <v/>
      </c>
      <c r="P104" s="21" t="str">
        <f t="shared" si="135"/>
        <v/>
      </c>
      <c r="Q104" s="1"/>
      <c r="AH104" s="2" t="str">
        <f t="shared" si="189"/>
        <v/>
      </c>
      <c r="AI104" s="2" t="str">
        <f t="shared" si="190"/>
        <v/>
      </c>
      <c r="AJ104" s="2" t="str">
        <f t="shared" si="178"/>
        <v/>
      </c>
      <c r="AK104" s="2" t="str">
        <f t="shared" si="158"/>
        <v/>
      </c>
      <c r="AL104" s="2" t="str">
        <f t="shared" si="159"/>
        <v/>
      </c>
      <c r="AM104" s="2" t="str">
        <f t="shared" si="160"/>
        <v/>
      </c>
      <c r="AN104" s="2" t="str">
        <f t="shared" si="161"/>
        <v/>
      </c>
      <c r="AO104" s="2" t="str">
        <f t="shared" si="191"/>
        <v/>
      </c>
      <c r="AP104" s="2" t="str">
        <f t="shared" si="192"/>
        <v/>
      </c>
      <c r="AQ104" s="2" t="str">
        <f t="shared" si="179"/>
        <v/>
      </c>
      <c r="AR104" s="2" t="str">
        <f t="shared" si="162"/>
        <v/>
      </c>
      <c r="AS104" s="2" t="str">
        <f t="shared" si="163"/>
        <v/>
      </c>
      <c r="AT104" s="2" t="str">
        <f t="shared" si="164"/>
        <v/>
      </c>
      <c r="AU104" s="2" t="str">
        <f t="shared" si="165"/>
        <v/>
      </c>
      <c r="AV104" s="2" t="str">
        <f t="shared" si="166"/>
        <v xml:space="preserve"> </v>
      </c>
      <c r="AW104" s="2" t="str">
        <f t="shared" si="195"/>
        <v xml:space="preserve"> </v>
      </c>
      <c r="AX104" s="2" t="str">
        <f t="shared" si="196"/>
        <v xml:space="preserve"> </v>
      </c>
      <c r="AY104" s="2" t="str">
        <f t="shared" si="197"/>
        <v xml:space="preserve"> </v>
      </c>
      <c r="AZ104" s="2"/>
      <c r="BA104" s="2" t="str">
        <f t="shared" si="167"/>
        <v/>
      </c>
      <c r="BB104" s="2" t="str">
        <f t="shared" si="168"/>
        <v/>
      </c>
      <c r="BC104" s="2" t="str">
        <f t="shared" si="169"/>
        <v/>
      </c>
      <c r="BD104" s="2" t="str">
        <f t="shared" si="170"/>
        <v/>
      </c>
      <c r="BE104" s="2"/>
      <c r="BH104" s="320" t="str">
        <f t="shared" si="202"/>
        <v/>
      </c>
      <c r="BI104" s="16" t="str">
        <f t="shared" si="203"/>
        <v/>
      </c>
      <c r="BJ104" s="4" t="str">
        <f t="shared" si="136"/>
        <v/>
      </c>
      <c r="BK104" s="7" t="str">
        <f t="shared" si="137"/>
        <v/>
      </c>
      <c r="BL104" s="7" t="str">
        <f t="shared" si="138"/>
        <v/>
      </c>
      <c r="BM104" s="8" t="str">
        <f t="shared" si="171"/>
        <v/>
      </c>
      <c r="BN104" s="8" t="str">
        <f t="shared" si="139"/>
        <v/>
      </c>
      <c r="BO104" s="8" t="str">
        <f t="shared" si="172"/>
        <v/>
      </c>
      <c r="BP104" s="8" t="str">
        <f t="shared" si="140"/>
        <v/>
      </c>
      <c r="BQ104" s="8" t="str">
        <f t="shared" si="141"/>
        <v/>
      </c>
      <c r="BR104" s="8" t="str">
        <f t="shared" si="142"/>
        <v/>
      </c>
      <c r="BS104" s="8" t="str">
        <f t="shared" si="173"/>
        <v/>
      </c>
      <c r="BT104" s="9" t="str">
        <f t="shared" si="174"/>
        <v/>
      </c>
      <c r="BU104" s="10" t="str">
        <f t="shared" si="143"/>
        <v/>
      </c>
      <c r="BV104" s="7" t="str">
        <f t="shared" si="144"/>
        <v/>
      </c>
      <c r="BW104" s="7" t="str">
        <f t="shared" si="145"/>
        <v/>
      </c>
      <c r="BX104" s="5" t="str">
        <f t="shared" si="146"/>
        <v/>
      </c>
      <c r="BY104" s="3" t="str">
        <f t="shared" si="147"/>
        <v/>
      </c>
      <c r="BZ104" s="5" t="str">
        <f t="shared" si="148"/>
        <v/>
      </c>
      <c r="CA104" s="8" t="str">
        <f t="shared" si="149"/>
        <v/>
      </c>
      <c r="CB104" s="8" t="str">
        <f t="shared" si="175"/>
        <v/>
      </c>
      <c r="CC104" s="8" t="str">
        <f t="shared" si="150"/>
        <v/>
      </c>
      <c r="CD104" s="8" t="str">
        <f t="shared" si="151"/>
        <v/>
      </c>
      <c r="CE104" s="8" t="str">
        <f t="shared" si="152"/>
        <v/>
      </c>
      <c r="CF104" s="8" t="str">
        <f t="shared" si="176"/>
        <v/>
      </c>
      <c r="CG104" s="8" t="str">
        <f t="shared" si="153"/>
        <v/>
      </c>
      <c r="CH104" s="8" t="str">
        <f t="shared" si="177"/>
        <v/>
      </c>
      <c r="CI104" s="4"/>
      <c r="CJ104" s="4" t="str">
        <f t="shared" si="154"/>
        <v/>
      </c>
      <c r="CK104" s="5" t="str">
        <f t="shared" si="155"/>
        <v/>
      </c>
      <c r="CL104" s="1" t="str">
        <f t="shared" si="180"/>
        <v/>
      </c>
      <c r="CM104" s="337" t="str">
        <f t="shared" si="181"/>
        <v/>
      </c>
      <c r="CN104" s="337" t="str">
        <f t="shared" si="182"/>
        <v/>
      </c>
      <c r="CO104" s="8" t="str">
        <f t="shared" si="183"/>
        <v/>
      </c>
      <c r="CP104" s="8"/>
      <c r="CQ104" s="8" t="str">
        <f t="shared" si="184"/>
        <v/>
      </c>
      <c r="CR104" s="8" t="str">
        <f t="shared" si="185"/>
        <v/>
      </c>
      <c r="CS104" s="8" t="str">
        <f t="shared" si="186"/>
        <v/>
      </c>
      <c r="CT104" s="8" t="str">
        <f t="shared" si="187"/>
        <v/>
      </c>
      <c r="CU104" s="8"/>
      <c r="CV104" s="8" t="str">
        <f t="shared" si="188"/>
        <v/>
      </c>
    </row>
    <row r="105" spans="1:100" ht="17.25" customHeight="1" x14ac:dyDescent="0.15">
      <c r="A105" s="56">
        <v>97</v>
      </c>
      <c r="B105" s="277"/>
      <c r="C105" s="63"/>
      <c r="D105" s="274"/>
      <c r="E105" s="60"/>
      <c r="F105" s="66"/>
      <c r="G105" s="274"/>
      <c r="H105" s="341"/>
      <c r="I105" s="20" t="str">
        <f t="shared" si="130"/>
        <v/>
      </c>
      <c r="J105" s="18" t="str">
        <f t="shared" si="131"/>
        <v/>
      </c>
      <c r="K105" s="18" t="str">
        <f>IF(BH105="1",COUNTIF(BH$9:BH105,"1"),"")</f>
        <v/>
      </c>
      <c r="L105" s="18" t="str">
        <f t="shared" si="132"/>
        <v/>
      </c>
      <c r="M105" s="18" t="str">
        <f t="shared" si="133"/>
        <v/>
      </c>
      <c r="N105" s="18" t="str">
        <f>IF(BI105="1",COUNTIF(BI$9:BI105,"1"),"")</f>
        <v/>
      </c>
      <c r="O105" s="18" t="str">
        <f t="shared" si="134"/>
        <v/>
      </c>
      <c r="P105" s="21" t="str">
        <f t="shared" si="135"/>
        <v/>
      </c>
      <c r="Q105" s="1"/>
      <c r="AH105" s="2" t="str">
        <f t="shared" si="189"/>
        <v/>
      </c>
      <c r="AI105" s="2" t="str">
        <f t="shared" si="190"/>
        <v/>
      </c>
      <c r="AJ105" s="2" t="str">
        <f t="shared" si="178"/>
        <v/>
      </c>
      <c r="AK105" s="2" t="str">
        <f t="shared" si="158"/>
        <v/>
      </c>
      <c r="AL105" s="2" t="str">
        <f t="shared" si="159"/>
        <v/>
      </c>
      <c r="AM105" s="2" t="str">
        <f t="shared" si="160"/>
        <v/>
      </c>
      <c r="AN105" s="2" t="str">
        <f t="shared" si="161"/>
        <v/>
      </c>
      <c r="AO105" s="2" t="str">
        <f t="shared" si="191"/>
        <v/>
      </c>
      <c r="AP105" s="2" t="str">
        <f t="shared" si="192"/>
        <v/>
      </c>
      <c r="AQ105" s="2" t="str">
        <f t="shared" si="179"/>
        <v/>
      </c>
      <c r="AR105" s="2" t="str">
        <f t="shared" si="162"/>
        <v/>
      </c>
      <c r="AS105" s="2" t="str">
        <f t="shared" si="163"/>
        <v/>
      </c>
      <c r="AT105" s="2" t="str">
        <f t="shared" si="164"/>
        <v/>
      </c>
      <c r="AU105" s="2" t="str">
        <f t="shared" si="165"/>
        <v/>
      </c>
      <c r="AV105" s="2" t="str">
        <f t="shared" si="166"/>
        <v xml:space="preserve"> </v>
      </c>
      <c r="AW105" s="2" t="str">
        <f t="shared" si="195"/>
        <v xml:space="preserve"> </v>
      </c>
      <c r="AX105" s="2" t="str">
        <f t="shared" si="196"/>
        <v xml:space="preserve"> </v>
      </c>
      <c r="AY105" s="2" t="str">
        <f t="shared" si="197"/>
        <v xml:space="preserve"> </v>
      </c>
      <c r="AZ105" s="2"/>
      <c r="BA105" s="2" t="str">
        <f t="shared" si="167"/>
        <v/>
      </c>
      <c r="BB105" s="2" t="str">
        <f t="shared" si="168"/>
        <v/>
      </c>
      <c r="BC105" s="2" t="str">
        <f t="shared" si="169"/>
        <v/>
      </c>
      <c r="BD105" s="2" t="str">
        <f t="shared" si="170"/>
        <v/>
      </c>
      <c r="BH105" s="320" t="str">
        <f t="shared" si="202"/>
        <v/>
      </c>
      <c r="BI105" s="16" t="str">
        <f t="shared" si="203"/>
        <v/>
      </c>
      <c r="BJ105" s="4" t="str">
        <f t="shared" si="136"/>
        <v/>
      </c>
      <c r="BK105" s="7" t="str">
        <f t="shared" si="137"/>
        <v/>
      </c>
      <c r="BL105" s="7" t="str">
        <f t="shared" si="138"/>
        <v/>
      </c>
      <c r="BM105" s="8" t="str">
        <f t="shared" si="171"/>
        <v/>
      </c>
      <c r="BN105" s="8" t="str">
        <f t="shared" si="139"/>
        <v/>
      </c>
      <c r="BO105" s="8" t="str">
        <f t="shared" si="172"/>
        <v/>
      </c>
      <c r="BP105" s="8" t="str">
        <f t="shared" si="140"/>
        <v/>
      </c>
      <c r="BQ105" s="8" t="str">
        <f t="shared" si="141"/>
        <v/>
      </c>
      <c r="BR105" s="8" t="str">
        <f t="shared" si="142"/>
        <v/>
      </c>
      <c r="BS105" s="8" t="str">
        <f t="shared" si="173"/>
        <v/>
      </c>
      <c r="BT105" s="9" t="str">
        <f t="shared" si="174"/>
        <v/>
      </c>
      <c r="BU105" s="10" t="str">
        <f t="shared" si="143"/>
        <v/>
      </c>
      <c r="BV105" s="7" t="str">
        <f t="shared" si="144"/>
        <v/>
      </c>
      <c r="BW105" s="7" t="str">
        <f t="shared" ref="BW105:BW107" si="208">IF(B105=+$C$1,BX105,"")</f>
        <v/>
      </c>
      <c r="BX105" s="5" t="str">
        <f t="shared" si="146"/>
        <v/>
      </c>
      <c r="BY105" s="3" t="str">
        <f t="shared" si="147"/>
        <v/>
      </c>
      <c r="BZ105" s="5" t="str">
        <f t="shared" si="148"/>
        <v/>
      </c>
      <c r="CA105" s="8" t="str">
        <f t="shared" si="149"/>
        <v/>
      </c>
      <c r="CB105" s="8" t="str">
        <f t="shared" si="175"/>
        <v/>
      </c>
      <c r="CC105" s="8" t="str">
        <f t="shared" si="150"/>
        <v/>
      </c>
      <c r="CD105" s="8" t="str">
        <f t="shared" si="151"/>
        <v/>
      </c>
      <c r="CE105" s="8" t="str">
        <f t="shared" si="152"/>
        <v/>
      </c>
      <c r="CF105" s="8" t="str">
        <f t="shared" si="176"/>
        <v/>
      </c>
      <c r="CG105" s="8" t="str">
        <f t="shared" si="153"/>
        <v/>
      </c>
      <c r="CH105" s="8" t="str">
        <f t="shared" si="177"/>
        <v/>
      </c>
      <c r="CI105" s="4"/>
      <c r="CJ105" s="4" t="str">
        <f t="shared" si="154"/>
        <v/>
      </c>
      <c r="CK105" s="5" t="str">
        <f t="shared" si="155"/>
        <v/>
      </c>
      <c r="CL105" s="1" t="str">
        <f t="shared" si="180"/>
        <v/>
      </c>
      <c r="CM105" s="337" t="str">
        <f t="shared" si="181"/>
        <v/>
      </c>
      <c r="CN105" s="337" t="str">
        <f t="shared" si="182"/>
        <v/>
      </c>
      <c r="CO105" s="8" t="str">
        <f t="shared" si="183"/>
        <v/>
      </c>
      <c r="CP105" s="8"/>
      <c r="CQ105" s="8" t="str">
        <f t="shared" si="184"/>
        <v/>
      </c>
      <c r="CR105" s="8" t="str">
        <f t="shared" si="185"/>
        <v/>
      </c>
      <c r="CS105" s="8" t="str">
        <f t="shared" si="186"/>
        <v/>
      </c>
      <c r="CT105" s="8" t="str">
        <f t="shared" si="187"/>
        <v/>
      </c>
      <c r="CU105" s="8"/>
      <c r="CV105" s="8" t="str">
        <f t="shared" si="188"/>
        <v/>
      </c>
    </row>
    <row r="106" spans="1:100" ht="17.25" customHeight="1" x14ac:dyDescent="0.15">
      <c r="A106" s="56">
        <v>98</v>
      </c>
      <c r="B106" s="277"/>
      <c r="C106" s="63"/>
      <c r="D106" s="274"/>
      <c r="E106" s="60"/>
      <c r="F106" s="66"/>
      <c r="G106" s="274"/>
      <c r="H106" s="341"/>
      <c r="I106" s="20" t="str">
        <f t="shared" si="130"/>
        <v/>
      </c>
      <c r="J106" s="18" t="str">
        <f t="shared" si="131"/>
        <v/>
      </c>
      <c r="K106" s="18" t="str">
        <f>IF(BH106="1",COUNTIF(BH$9:BH106,"1"),"")</f>
        <v/>
      </c>
      <c r="L106" s="18" t="str">
        <f t="shared" si="132"/>
        <v/>
      </c>
      <c r="M106" s="18" t="str">
        <f t="shared" si="133"/>
        <v/>
      </c>
      <c r="N106" s="18" t="str">
        <f>IF(BI106="1",COUNTIF(BI$9:BI106,"1"),"")</f>
        <v/>
      </c>
      <c r="O106" s="18" t="str">
        <f t="shared" si="134"/>
        <v/>
      </c>
      <c r="P106" s="21" t="str">
        <f t="shared" si="135"/>
        <v/>
      </c>
      <c r="Q106" s="1"/>
      <c r="AH106" s="2" t="str">
        <f t="shared" si="189"/>
        <v/>
      </c>
      <c r="AI106" s="2" t="str">
        <f t="shared" si="190"/>
        <v/>
      </c>
      <c r="AJ106" s="2" t="str">
        <f t="shared" si="178"/>
        <v/>
      </c>
      <c r="AK106" s="2" t="str">
        <f t="shared" si="158"/>
        <v/>
      </c>
      <c r="AL106" s="2" t="str">
        <f t="shared" si="159"/>
        <v/>
      </c>
      <c r="AM106" s="2" t="str">
        <f t="shared" si="160"/>
        <v/>
      </c>
      <c r="AN106" s="2" t="str">
        <f t="shared" si="161"/>
        <v/>
      </c>
      <c r="AO106" s="2" t="str">
        <f t="shared" si="191"/>
        <v/>
      </c>
      <c r="AP106" s="2" t="str">
        <f t="shared" si="192"/>
        <v/>
      </c>
      <c r="AQ106" s="2" t="str">
        <f t="shared" si="179"/>
        <v/>
      </c>
      <c r="AR106" s="2" t="str">
        <f t="shared" si="162"/>
        <v/>
      </c>
      <c r="AS106" s="2" t="str">
        <f t="shared" si="163"/>
        <v/>
      </c>
      <c r="AT106" s="2" t="str">
        <f t="shared" si="164"/>
        <v/>
      </c>
      <c r="AU106" s="2" t="str">
        <f t="shared" si="165"/>
        <v/>
      </c>
      <c r="AV106" s="2" t="str">
        <f t="shared" si="166"/>
        <v xml:space="preserve"> </v>
      </c>
      <c r="AW106" s="2" t="str">
        <f t="shared" si="195"/>
        <v xml:space="preserve"> </v>
      </c>
      <c r="AX106" s="2" t="str">
        <f t="shared" si="196"/>
        <v xml:space="preserve"> </v>
      </c>
      <c r="AY106" s="2" t="str">
        <f t="shared" si="197"/>
        <v xml:space="preserve"> </v>
      </c>
      <c r="AZ106" s="2"/>
      <c r="BA106" s="2" t="str">
        <f t="shared" si="167"/>
        <v/>
      </c>
      <c r="BB106" s="2" t="str">
        <f t="shared" si="168"/>
        <v/>
      </c>
      <c r="BC106" s="2" t="str">
        <f t="shared" si="169"/>
        <v/>
      </c>
      <c r="BD106" s="2" t="str">
        <f t="shared" si="170"/>
        <v/>
      </c>
      <c r="BH106" s="320" t="str">
        <f t="shared" si="202"/>
        <v/>
      </c>
      <c r="BI106" s="16" t="str">
        <f t="shared" si="203"/>
        <v/>
      </c>
      <c r="BJ106" s="4" t="str">
        <f t="shared" si="136"/>
        <v/>
      </c>
      <c r="BK106" s="7" t="str">
        <f t="shared" si="137"/>
        <v/>
      </c>
      <c r="BL106" s="7" t="str">
        <f t="shared" si="138"/>
        <v/>
      </c>
      <c r="BM106" s="8" t="str">
        <f t="shared" si="171"/>
        <v/>
      </c>
      <c r="BN106" s="8" t="str">
        <f t="shared" si="139"/>
        <v/>
      </c>
      <c r="BO106" s="8" t="str">
        <f t="shared" si="172"/>
        <v/>
      </c>
      <c r="BP106" s="8" t="str">
        <f t="shared" si="140"/>
        <v/>
      </c>
      <c r="BQ106" s="8" t="str">
        <f t="shared" si="141"/>
        <v/>
      </c>
      <c r="BR106" s="8" t="str">
        <f t="shared" si="142"/>
        <v/>
      </c>
      <c r="BS106" s="8" t="str">
        <f t="shared" si="173"/>
        <v/>
      </c>
      <c r="BT106" s="9" t="str">
        <f t="shared" si="174"/>
        <v/>
      </c>
      <c r="BU106" s="10" t="str">
        <f t="shared" si="143"/>
        <v/>
      </c>
      <c r="BV106" s="7" t="str">
        <f t="shared" si="144"/>
        <v/>
      </c>
      <c r="BW106" s="7" t="str">
        <f t="shared" si="208"/>
        <v/>
      </c>
      <c r="BX106" s="5" t="str">
        <f t="shared" si="146"/>
        <v/>
      </c>
      <c r="BY106" s="3" t="str">
        <f t="shared" si="147"/>
        <v/>
      </c>
      <c r="BZ106" s="5" t="str">
        <f t="shared" si="148"/>
        <v/>
      </c>
      <c r="CA106" s="8" t="str">
        <f t="shared" si="149"/>
        <v/>
      </c>
      <c r="CB106" s="8" t="str">
        <f t="shared" si="175"/>
        <v/>
      </c>
      <c r="CC106" s="8" t="str">
        <f t="shared" si="150"/>
        <v/>
      </c>
      <c r="CD106" s="8" t="str">
        <f t="shared" si="151"/>
        <v/>
      </c>
      <c r="CE106" s="8" t="str">
        <f t="shared" si="152"/>
        <v/>
      </c>
      <c r="CF106" s="8" t="str">
        <f t="shared" si="176"/>
        <v/>
      </c>
      <c r="CG106" s="8" t="str">
        <f t="shared" si="153"/>
        <v/>
      </c>
      <c r="CH106" s="8" t="str">
        <f t="shared" si="177"/>
        <v/>
      </c>
      <c r="CI106" s="4"/>
      <c r="CJ106" s="4" t="str">
        <f t="shared" si="154"/>
        <v/>
      </c>
      <c r="CK106" s="5" t="str">
        <f t="shared" si="155"/>
        <v/>
      </c>
      <c r="CL106" s="1" t="str">
        <f t="shared" si="180"/>
        <v/>
      </c>
      <c r="CM106" s="337" t="str">
        <f t="shared" si="181"/>
        <v/>
      </c>
      <c r="CN106" s="337" t="str">
        <f t="shared" si="182"/>
        <v/>
      </c>
      <c r="CO106" s="8" t="str">
        <f t="shared" si="183"/>
        <v/>
      </c>
      <c r="CP106" s="8"/>
      <c r="CQ106" s="8" t="str">
        <f t="shared" si="184"/>
        <v/>
      </c>
      <c r="CR106" s="8" t="str">
        <f t="shared" si="185"/>
        <v/>
      </c>
      <c r="CS106" s="8" t="str">
        <f t="shared" si="186"/>
        <v/>
      </c>
      <c r="CT106" s="8" t="str">
        <f t="shared" si="187"/>
        <v/>
      </c>
      <c r="CU106" s="8"/>
      <c r="CV106" s="8" t="str">
        <f t="shared" si="188"/>
        <v/>
      </c>
    </row>
    <row r="107" spans="1:100" ht="17.25" customHeight="1" x14ac:dyDescent="0.15">
      <c r="A107" s="56">
        <v>99</v>
      </c>
      <c r="B107" s="277"/>
      <c r="C107" s="63"/>
      <c r="D107" s="274"/>
      <c r="E107" s="60"/>
      <c r="F107" s="66"/>
      <c r="G107" s="274"/>
      <c r="H107" s="341"/>
      <c r="I107" s="26" t="str">
        <f t="shared" si="130"/>
        <v/>
      </c>
      <c r="J107" s="27" t="str">
        <f t="shared" si="131"/>
        <v/>
      </c>
      <c r="K107" s="27" t="str">
        <f>IF(BH107="1",COUNTIF(BH$9:BH107,"1"),"")</f>
        <v/>
      </c>
      <c r="L107" s="27" t="str">
        <f t="shared" si="132"/>
        <v/>
      </c>
      <c r="M107" s="27" t="str">
        <f t="shared" si="133"/>
        <v/>
      </c>
      <c r="N107" s="27" t="str">
        <f>IF(BI107="1",COUNTIF(BI$9:BI107,"1"),"")</f>
        <v/>
      </c>
      <c r="O107" s="27" t="str">
        <f t="shared" si="134"/>
        <v/>
      </c>
      <c r="P107" s="28" t="str">
        <f t="shared" si="135"/>
        <v/>
      </c>
      <c r="Q107" s="1"/>
      <c r="AH107" s="2" t="str">
        <f t="shared" si="189"/>
        <v/>
      </c>
      <c r="AI107" s="2" t="str">
        <f t="shared" si="190"/>
        <v/>
      </c>
      <c r="AJ107" s="2" t="str">
        <f t="shared" si="178"/>
        <v/>
      </c>
      <c r="AK107" s="2" t="str">
        <f t="shared" si="158"/>
        <v/>
      </c>
      <c r="AL107" s="2" t="str">
        <f t="shared" si="159"/>
        <v/>
      </c>
      <c r="AM107" s="2" t="str">
        <f t="shared" si="160"/>
        <v/>
      </c>
      <c r="AN107" s="2" t="str">
        <f t="shared" si="161"/>
        <v/>
      </c>
      <c r="AO107" s="2" t="str">
        <f t="shared" si="191"/>
        <v/>
      </c>
      <c r="AP107" s="2" t="str">
        <f t="shared" si="192"/>
        <v/>
      </c>
      <c r="AQ107" s="2" t="str">
        <f t="shared" si="179"/>
        <v/>
      </c>
      <c r="AR107" s="2" t="str">
        <f t="shared" si="162"/>
        <v/>
      </c>
      <c r="AS107" s="2" t="str">
        <f t="shared" si="163"/>
        <v/>
      </c>
      <c r="AT107" s="2" t="str">
        <f t="shared" si="164"/>
        <v/>
      </c>
      <c r="AU107" s="2" t="str">
        <f t="shared" si="165"/>
        <v/>
      </c>
      <c r="AV107" s="2" t="str">
        <f t="shared" si="166"/>
        <v xml:space="preserve"> </v>
      </c>
      <c r="AW107" s="2" t="str">
        <f t="shared" si="195"/>
        <v xml:space="preserve"> </v>
      </c>
      <c r="AX107" s="2" t="str">
        <f t="shared" si="196"/>
        <v xml:space="preserve"> </v>
      </c>
      <c r="AY107" s="2" t="str">
        <f t="shared" si="197"/>
        <v xml:space="preserve"> </v>
      </c>
      <c r="AZ107" s="2"/>
      <c r="BA107" s="2" t="str">
        <f t="shared" si="167"/>
        <v/>
      </c>
      <c r="BB107" s="2" t="str">
        <f t="shared" si="168"/>
        <v/>
      </c>
      <c r="BC107" s="2" t="str">
        <f t="shared" si="169"/>
        <v/>
      </c>
      <c r="BD107" s="2" t="str">
        <f t="shared" si="170"/>
        <v/>
      </c>
      <c r="BH107" s="320" t="str">
        <f t="shared" si="202"/>
        <v/>
      </c>
      <c r="BI107" s="16" t="str">
        <f t="shared" si="203"/>
        <v/>
      </c>
      <c r="BJ107" s="4" t="str">
        <f t="shared" si="136"/>
        <v/>
      </c>
      <c r="BK107" s="7" t="str">
        <f t="shared" si="137"/>
        <v/>
      </c>
      <c r="BL107" s="7" t="str">
        <f t="shared" si="138"/>
        <v/>
      </c>
      <c r="BM107" s="8" t="str">
        <f t="shared" si="171"/>
        <v/>
      </c>
      <c r="BN107" s="8" t="str">
        <f t="shared" si="139"/>
        <v/>
      </c>
      <c r="BO107" s="8" t="str">
        <f t="shared" si="172"/>
        <v/>
      </c>
      <c r="BP107" s="8" t="str">
        <f t="shared" si="140"/>
        <v/>
      </c>
      <c r="BQ107" s="8" t="str">
        <f t="shared" si="141"/>
        <v/>
      </c>
      <c r="BR107" s="8" t="str">
        <f t="shared" si="142"/>
        <v/>
      </c>
      <c r="BS107" s="8" t="str">
        <f t="shared" si="173"/>
        <v/>
      </c>
      <c r="BT107" s="9" t="str">
        <f t="shared" si="174"/>
        <v/>
      </c>
      <c r="BU107" s="10" t="str">
        <f t="shared" si="143"/>
        <v/>
      </c>
      <c r="BV107" s="7" t="str">
        <f t="shared" si="144"/>
        <v/>
      </c>
      <c r="BW107" s="7" t="str">
        <f t="shared" si="208"/>
        <v/>
      </c>
      <c r="BX107" s="5" t="str">
        <f t="shared" si="146"/>
        <v/>
      </c>
      <c r="BY107" s="3" t="str">
        <f t="shared" si="147"/>
        <v/>
      </c>
      <c r="BZ107" s="5" t="str">
        <f t="shared" si="148"/>
        <v/>
      </c>
      <c r="CA107" s="8" t="str">
        <f t="shared" si="149"/>
        <v/>
      </c>
      <c r="CB107" s="8" t="str">
        <f t="shared" si="175"/>
        <v/>
      </c>
      <c r="CC107" s="8" t="str">
        <f t="shared" si="150"/>
        <v/>
      </c>
      <c r="CD107" s="8" t="str">
        <f t="shared" si="151"/>
        <v/>
      </c>
      <c r="CE107" s="8" t="str">
        <f t="shared" si="152"/>
        <v/>
      </c>
      <c r="CF107" s="8" t="str">
        <f t="shared" si="176"/>
        <v/>
      </c>
      <c r="CG107" s="8" t="str">
        <f t="shared" si="153"/>
        <v/>
      </c>
      <c r="CH107" s="8" t="str">
        <f t="shared" si="177"/>
        <v/>
      </c>
      <c r="CI107" s="4"/>
      <c r="CJ107" s="4" t="str">
        <f t="shared" si="154"/>
        <v/>
      </c>
      <c r="CK107" s="5" t="str">
        <f t="shared" si="155"/>
        <v/>
      </c>
      <c r="CL107" s="1" t="str">
        <f t="shared" si="180"/>
        <v/>
      </c>
      <c r="CM107" s="337" t="str">
        <f t="shared" si="181"/>
        <v/>
      </c>
      <c r="CN107" s="337" t="str">
        <f t="shared" si="182"/>
        <v/>
      </c>
      <c r="CO107" s="8" t="str">
        <f t="shared" si="183"/>
        <v/>
      </c>
      <c r="CP107" s="8"/>
      <c r="CQ107" s="8" t="str">
        <f t="shared" si="184"/>
        <v/>
      </c>
      <c r="CR107" s="8" t="str">
        <f t="shared" si="185"/>
        <v/>
      </c>
      <c r="CS107" s="8" t="str">
        <f t="shared" si="186"/>
        <v/>
      </c>
      <c r="CT107" s="8" t="str">
        <f t="shared" si="187"/>
        <v/>
      </c>
      <c r="CU107" s="8"/>
      <c r="CV107" s="8" t="str">
        <f t="shared" si="188"/>
        <v/>
      </c>
    </row>
    <row r="108" spans="1:100" ht="17.25" customHeight="1" x14ac:dyDescent="0.15">
      <c r="B108" s="278"/>
      <c r="E108" s="2"/>
      <c r="F108" s="6"/>
      <c r="H108" s="2"/>
    </row>
    <row r="109" spans="1:100" ht="17.25" customHeight="1" x14ac:dyDescent="0.15">
      <c r="B109" s="1" t="s">
        <v>124</v>
      </c>
      <c r="E109" s="2"/>
      <c r="F109" s="6"/>
      <c r="H109" s="2"/>
    </row>
    <row r="110" spans="1:100" ht="17.25" customHeight="1" x14ac:dyDescent="0.15">
      <c r="E110" s="2"/>
      <c r="F110" s="6"/>
      <c r="H110" s="2"/>
      <c r="BO110" s="1">
        <f>COUNTIF(BO9:BO107,1)</f>
        <v>24</v>
      </c>
    </row>
    <row r="111" spans="1:100" ht="17.25" customHeight="1" x14ac:dyDescent="0.15">
      <c r="E111" s="2"/>
      <c r="F111" s="6"/>
      <c r="H111" s="2"/>
    </row>
    <row r="112" spans="1:100" ht="17.25" customHeight="1" x14ac:dyDescent="0.15">
      <c r="E112" s="2"/>
      <c r="F112" s="6"/>
      <c r="H112" s="2"/>
    </row>
    <row r="113" spans="5:92" ht="15" customHeight="1" x14ac:dyDescent="0.15">
      <c r="E113" s="2"/>
      <c r="F113" s="6"/>
      <c r="H113" s="2"/>
    </row>
    <row r="114" spans="5:92" ht="15" customHeight="1" x14ac:dyDescent="0.15">
      <c r="E114" s="2"/>
      <c r="F114" s="6"/>
      <c r="H114" s="2"/>
      <c r="CL114" s="2"/>
      <c r="CM114" s="2"/>
      <c r="CN114" s="2"/>
    </row>
    <row r="115" spans="5:92" ht="15" customHeight="1" x14ac:dyDescent="0.15">
      <c r="E115" s="2"/>
      <c r="F115" s="6"/>
      <c r="H115" s="2"/>
    </row>
    <row r="116" spans="5:92" ht="15" customHeight="1" x14ac:dyDescent="0.15">
      <c r="E116" s="2"/>
      <c r="F116" s="6"/>
      <c r="H116" s="2"/>
    </row>
    <row r="117" spans="5:92" ht="15" customHeight="1" x14ac:dyDescent="0.15">
      <c r="E117" s="2"/>
      <c r="F117" s="6"/>
      <c r="H117" s="2"/>
    </row>
    <row r="118" spans="5:92" ht="15" customHeight="1" x14ac:dyDescent="0.15">
      <c r="E118" s="2"/>
      <c r="F118" s="6"/>
      <c r="H118" s="2"/>
    </row>
    <row r="119" spans="5:92" ht="15" customHeight="1" x14ac:dyDescent="0.15">
      <c r="E119" s="2"/>
      <c r="F119" s="6"/>
      <c r="H119" s="2"/>
    </row>
    <row r="120" spans="5:92" ht="15" customHeight="1" x14ac:dyDescent="0.15">
      <c r="E120" s="2"/>
      <c r="F120" s="6"/>
      <c r="H120" s="2"/>
    </row>
    <row r="121" spans="5:92" ht="15" customHeight="1" x14ac:dyDescent="0.15">
      <c r="E121" s="2"/>
      <c r="F121" s="6"/>
      <c r="H121" s="2"/>
    </row>
    <row r="122" spans="5:92" ht="15" customHeight="1" x14ac:dyDescent="0.15">
      <c r="E122" s="2"/>
      <c r="F122" s="6"/>
      <c r="H122" s="2"/>
    </row>
    <row r="123" spans="5:92" ht="15" customHeight="1" x14ac:dyDescent="0.15">
      <c r="E123" s="2"/>
      <c r="F123" s="6"/>
      <c r="H123" s="2"/>
    </row>
    <row r="124" spans="5:92" ht="15" customHeight="1" x14ac:dyDescent="0.15">
      <c r="E124" s="2"/>
      <c r="F124" s="6"/>
      <c r="H124" s="2"/>
    </row>
    <row r="125" spans="5:92" ht="15" customHeight="1" x14ac:dyDescent="0.15">
      <c r="E125" s="2"/>
      <c r="F125" s="6"/>
      <c r="H125" s="2"/>
    </row>
    <row r="126" spans="5:92" ht="15" customHeight="1" x14ac:dyDescent="0.15">
      <c r="E126" s="2"/>
      <c r="F126" s="6"/>
      <c r="H126" s="2"/>
    </row>
    <row r="127" spans="5:92" ht="15" customHeight="1" x14ac:dyDescent="0.15">
      <c r="E127" s="2"/>
      <c r="F127" s="6"/>
      <c r="H127" s="2"/>
    </row>
    <row r="128" spans="5:92" ht="15" customHeight="1" x14ac:dyDescent="0.15">
      <c r="E128" s="2"/>
      <c r="F128" s="6"/>
      <c r="H128" s="2"/>
    </row>
    <row r="129" spans="5:8" ht="15" customHeight="1" x14ac:dyDescent="0.15">
      <c r="E129" s="2"/>
      <c r="F129" s="6"/>
      <c r="H129" s="2"/>
    </row>
    <row r="130" spans="5:8" ht="15" customHeight="1" x14ac:dyDescent="0.15">
      <c r="E130" s="2"/>
      <c r="F130" s="6"/>
      <c r="H130" s="2"/>
    </row>
    <row r="131" spans="5:8" ht="15" customHeight="1" x14ac:dyDescent="0.15">
      <c r="E131" s="2"/>
      <c r="F131" s="6"/>
      <c r="H131" s="2"/>
    </row>
    <row r="132" spans="5:8" ht="15" customHeight="1" x14ac:dyDescent="0.15">
      <c r="E132" s="2"/>
      <c r="F132" s="6"/>
      <c r="H132" s="2"/>
    </row>
    <row r="133" spans="5:8" ht="15" customHeight="1" x14ac:dyDescent="0.15">
      <c r="E133" s="2"/>
      <c r="F133" s="6"/>
      <c r="H133" s="2"/>
    </row>
    <row r="134" spans="5:8" ht="15" customHeight="1" x14ac:dyDescent="0.15">
      <c r="E134" s="2"/>
      <c r="F134" s="6"/>
      <c r="H134" s="2"/>
    </row>
    <row r="135" spans="5:8" ht="15" customHeight="1" x14ac:dyDescent="0.15">
      <c r="E135" s="2"/>
      <c r="F135" s="6"/>
      <c r="H135" s="2"/>
    </row>
    <row r="136" spans="5:8" ht="15" customHeight="1" x14ac:dyDescent="0.15">
      <c r="E136" s="2"/>
      <c r="F136" s="6"/>
      <c r="H136" s="2"/>
    </row>
    <row r="137" spans="5:8" ht="15" customHeight="1" x14ac:dyDescent="0.15">
      <c r="E137" s="2"/>
      <c r="F137" s="6"/>
      <c r="H137" s="2"/>
    </row>
    <row r="138" spans="5:8" ht="15" customHeight="1" x14ac:dyDescent="0.15">
      <c r="E138" s="2"/>
      <c r="F138" s="6"/>
      <c r="H138" s="2"/>
    </row>
    <row r="139" spans="5:8" ht="15" customHeight="1" x14ac:dyDescent="0.15">
      <c r="E139" s="2"/>
      <c r="F139" s="6"/>
      <c r="H139" s="2"/>
    </row>
    <row r="140" spans="5:8" ht="15" customHeight="1" x14ac:dyDescent="0.15">
      <c r="E140" s="2"/>
      <c r="F140" s="6"/>
      <c r="H140" s="2"/>
    </row>
    <row r="141" spans="5:8" ht="15" customHeight="1" x14ac:dyDescent="0.15">
      <c r="E141" s="2"/>
      <c r="F141" s="6"/>
      <c r="H141" s="2"/>
    </row>
    <row r="142" spans="5:8" ht="15" customHeight="1" x14ac:dyDescent="0.15">
      <c r="F142" s="6"/>
      <c r="H142" s="2"/>
    </row>
    <row r="143" spans="5:8" ht="15" customHeight="1" x14ac:dyDescent="0.15">
      <c r="H143" s="2"/>
    </row>
    <row r="144" spans="5:8" ht="15" customHeight="1" x14ac:dyDescent="0.15">
      <c r="H144" s="2"/>
    </row>
    <row r="145" spans="8:8" ht="15" customHeight="1" x14ac:dyDescent="0.15">
      <c r="H145" s="2"/>
    </row>
    <row r="146" spans="8:8" ht="15" customHeight="1" x14ac:dyDescent="0.15">
      <c r="H146" s="2"/>
    </row>
    <row r="147" spans="8:8" ht="15" customHeight="1" x14ac:dyDescent="0.15">
      <c r="H147" s="2"/>
    </row>
    <row r="148" spans="8:8" ht="15" customHeight="1" x14ac:dyDescent="0.15">
      <c r="H148" s="2"/>
    </row>
    <row r="149" spans="8:8" ht="15" customHeight="1" x14ac:dyDescent="0.15">
      <c r="H149" s="2"/>
    </row>
    <row r="150" spans="8:8" ht="15" customHeight="1" x14ac:dyDescent="0.15">
      <c r="H150" s="2"/>
    </row>
    <row r="151" spans="8:8" ht="15" customHeight="1" x14ac:dyDescent="0.15">
      <c r="H151" s="2"/>
    </row>
    <row r="152" spans="8:8" ht="15" customHeight="1" x14ac:dyDescent="0.15">
      <c r="H152" s="2"/>
    </row>
    <row r="153" spans="8:8" ht="15" customHeight="1" x14ac:dyDescent="0.15">
      <c r="H153" s="2"/>
    </row>
    <row r="154" spans="8:8" ht="15" customHeight="1" x14ac:dyDescent="0.15">
      <c r="H154" s="2"/>
    </row>
    <row r="155" spans="8:8" ht="15" customHeight="1" x14ac:dyDescent="0.15">
      <c r="H155" s="2"/>
    </row>
    <row r="156" spans="8:8" ht="15" customHeight="1" x14ac:dyDescent="0.15">
      <c r="H156" s="2"/>
    </row>
    <row r="157" spans="8:8" ht="15" customHeight="1" x14ac:dyDescent="0.15">
      <c r="H157" s="2"/>
    </row>
    <row r="158" spans="8:8" ht="15" customHeight="1" x14ac:dyDescent="0.15">
      <c r="H158" s="2"/>
    </row>
    <row r="159" spans="8:8" ht="15" customHeight="1" x14ac:dyDescent="0.15">
      <c r="H159" s="2"/>
    </row>
    <row r="160" spans="8:8" ht="15" customHeight="1" x14ac:dyDescent="0.15">
      <c r="H160" s="2"/>
    </row>
    <row r="161" spans="8:8" ht="15" customHeight="1" x14ac:dyDescent="0.15">
      <c r="H161" s="2"/>
    </row>
    <row r="162" spans="8:8" ht="15" customHeight="1" x14ac:dyDescent="0.15">
      <c r="H162" s="2"/>
    </row>
    <row r="163" spans="8:8" ht="15" customHeight="1" x14ac:dyDescent="0.15">
      <c r="H163" s="2"/>
    </row>
    <row r="164" spans="8:8" ht="15" customHeight="1" x14ac:dyDescent="0.15">
      <c r="H164" s="2"/>
    </row>
    <row r="165" spans="8:8" ht="15" customHeight="1" x14ac:dyDescent="0.15">
      <c r="H165" s="2"/>
    </row>
    <row r="166" spans="8:8" ht="15" customHeight="1" x14ac:dyDescent="0.15">
      <c r="H166" s="2"/>
    </row>
    <row r="167" spans="8:8" ht="15" customHeight="1" x14ac:dyDescent="0.15">
      <c r="H167" s="2"/>
    </row>
    <row r="168" spans="8:8" ht="15" customHeight="1" x14ac:dyDescent="0.15">
      <c r="H168" s="2"/>
    </row>
    <row r="169" spans="8:8" ht="15" customHeight="1" x14ac:dyDescent="0.15">
      <c r="H169" s="2"/>
    </row>
    <row r="170" spans="8:8" ht="15" customHeight="1" x14ac:dyDescent="0.15">
      <c r="H170" s="2"/>
    </row>
    <row r="171" spans="8:8" ht="15" customHeight="1" x14ac:dyDescent="0.15">
      <c r="H171" s="2"/>
    </row>
    <row r="172" spans="8:8" ht="15" customHeight="1" x14ac:dyDescent="0.15">
      <c r="H172" s="2"/>
    </row>
    <row r="173" spans="8:8" ht="15" customHeight="1" x14ac:dyDescent="0.15">
      <c r="H173" s="2"/>
    </row>
    <row r="174" spans="8:8" ht="15" customHeight="1" x14ac:dyDescent="0.15">
      <c r="H174" s="2"/>
    </row>
    <row r="175" spans="8:8" ht="15" customHeight="1" x14ac:dyDescent="0.15">
      <c r="H175" s="2"/>
    </row>
    <row r="176" spans="8:8" ht="15" customHeight="1" x14ac:dyDescent="0.15">
      <c r="H176" s="2"/>
    </row>
    <row r="177" spans="8:8" ht="15" customHeight="1" x14ac:dyDescent="0.15">
      <c r="H177" s="2"/>
    </row>
    <row r="178" spans="8:8" ht="15" customHeight="1" x14ac:dyDescent="0.15">
      <c r="H178" s="2"/>
    </row>
    <row r="179" spans="8:8" ht="15" customHeight="1" x14ac:dyDescent="0.15">
      <c r="H179" s="2"/>
    </row>
    <row r="180" spans="8:8" ht="15" customHeight="1" x14ac:dyDescent="0.15">
      <c r="H180" s="2"/>
    </row>
    <row r="181" spans="8:8" ht="15" customHeight="1" x14ac:dyDescent="0.15">
      <c r="H181" s="2"/>
    </row>
    <row r="182" spans="8:8" ht="15" customHeight="1" x14ac:dyDescent="0.15">
      <c r="H182" s="2"/>
    </row>
    <row r="183" spans="8:8" ht="15" customHeight="1" x14ac:dyDescent="0.15">
      <c r="H183" s="2"/>
    </row>
    <row r="184" spans="8:8" ht="15" customHeight="1" x14ac:dyDescent="0.15">
      <c r="H184" s="2"/>
    </row>
    <row r="185" spans="8:8" ht="15" customHeight="1" x14ac:dyDescent="0.15">
      <c r="H185" s="2"/>
    </row>
    <row r="186" spans="8:8" ht="15" customHeight="1" x14ac:dyDescent="0.15">
      <c r="H186" s="2"/>
    </row>
    <row r="187" spans="8:8" ht="15" customHeight="1" x14ac:dyDescent="0.15">
      <c r="H187" s="2"/>
    </row>
    <row r="188" spans="8:8" ht="15" customHeight="1" x14ac:dyDescent="0.15">
      <c r="H188" s="2"/>
    </row>
    <row r="189" spans="8:8" ht="15" customHeight="1" x14ac:dyDescent="0.15">
      <c r="H189" s="2"/>
    </row>
    <row r="190" spans="8:8" ht="15" customHeight="1" x14ac:dyDescent="0.15">
      <c r="H190" s="2"/>
    </row>
    <row r="191" spans="8:8" ht="15" customHeight="1" x14ac:dyDescent="0.15">
      <c r="H191" s="2"/>
    </row>
    <row r="192" spans="8:8" ht="15" customHeight="1" x14ac:dyDescent="0.15">
      <c r="H192" s="2"/>
    </row>
    <row r="193" spans="8:8" ht="15" customHeight="1" x14ac:dyDescent="0.15">
      <c r="H193" s="2"/>
    </row>
    <row r="194" spans="8:8" ht="15" customHeight="1" x14ac:dyDescent="0.15">
      <c r="H194" s="2"/>
    </row>
    <row r="195" spans="8:8" ht="15" customHeight="1" x14ac:dyDescent="0.15">
      <c r="H195" s="2"/>
    </row>
    <row r="196" spans="8:8" ht="15" customHeight="1" x14ac:dyDescent="0.15">
      <c r="H196" s="2"/>
    </row>
    <row r="197" spans="8:8" ht="15" customHeight="1" x14ac:dyDescent="0.15">
      <c r="H197" s="2"/>
    </row>
    <row r="198" spans="8:8" ht="15" customHeight="1" x14ac:dyDescent="0.15">
      <c r="H198" s="2"/>
    </row>
    <row r="199" spans="8:8" ht="15" customHeight="1" x14ac:dyDescent="0.15">
      <c r="H199" s="2"/>
    </row>
    <row r="200" spans="8:8" ht="15" customHeight="1" x14ac:dyDescent="0.15">
      <c r="H200" s="2"/>
    </row>
    <row r="201" spans="8:8" ht="15" customHeight="1" x14ac:dyDescent="0.15">
      <c r="H201" s="2"/>
    </row>
    <row r="202" spans="8:8" ht="15" customHeight="1" x14ac:dyDescent="0.15">
      <c r="H202" s="2"/>
    </row>
    <row r="203" spans="8:8" ht="15" customHeight="1" x14ac:dyDescent="0.15">
      <c r="H203" s="2"/>
    </row>
    <row r="204" spans="8:8" ht="15" customHeight="1" x14ac:dyDescent="0.15">
      <c r="H204" s="2"/>
    </row>
    <row r="205" spans="8:8" ht="15" customHeight="1" x14ac:dyDescent="0.15">
      <c r="H205" s="2"/>
    </row>
    <row r="206" spans="8:8" ht="15" customHeight="1" x14ac:dyDescent="0.15">
      <c r="H206" s="2"/>
    </row>
    <row r="207" spans="8:8" ht="15" customHeight="1" x14ac:dyDescent="0.15">
      <c r="H207" s="2"/>
    </row>
    <row r="208" spans="8:8" ht="15" customHeight="1" x14ac:dyDescent="0.15">
      <c r="H208" s="2"/>
    </row>
    <row r="209" spans="8:8" ht="15" customHeight="1" x14ac:dyDescent="0.15">
      <c r="H209" s="2"/>
    </row>
    <row r="210" spans="8:8" ht="15" customHeight="1" x14ac:dyDescent="0.15">
      <c r="H210" s="2"/>
    </row>
  </sheetData>
  <sheetProtection algorithmName="SHA-512" hashValue="qEzfncOP2O8/eiPeK6nlIkpIYh6WCED4t+1/EooAHHc+0X9wraPVtFjkRilZTzURux3K7+kzYr3yzagdRp8GKg==" saltValue="BODNre+ppOStHqxXKnfS1w==" spinCount="100000" sheet="1" objects="1" scenarios="1" selectLockedCells="1" sort="0" autoFilter="0"/>
  <mergeCells count="48">
    <mergeCell ref="AF2:AF3"/>
    <mergeCell ref="AF4:AF6"/>
    <mergeCell ref="AB3:AC3"/>
    <mergeCell ref="AD3:AE3"/>
    <mergeCell ref="R4:S4"/>
    <mergeCell ref="T4:U4"/>
    <mergeCell ref="V4:W4"/>
    <mergeCell ref="X4:Y4"/>
    <mergeCell ref="Z4:AA4"/>
    <mergeCell ref="AB4:AC4"/>
    <mergeCell ref="AD4:AE4"/>
    <mergeCell ref="R3:S3"/>
    <mergeCell ref="T3:U3"/>
    <mergeCell ref="V3:W3"/>
    <mergeCell ref="X3:Y3"/>
    <mergeCell ref="Z3:AA3"/>
    <mergeCell ref="R1:AE1"/>
    <mergeCell ref="R2:S2"/>
    <mergeCell ref="T2:U2"/>
    <mergeCell ref="V2:W2"/>
    <mergeCell ref="X2:Y2"/>
    <mergeCell ref="Z2:AA2"/>
    <mergeCell ref="AB2:AC2"/>
    <mergeCell ref="AD2:AE2"/>
    <mergeCell ref="Z25:Z28"/>
    <mergeCell ref="S25:S28"/>
    <mergeCell ref="B4:C5"/>
    <mergeCell ref="J4:K5"/>
    <mergeCell ref="R7:X7"/>
    <mergeCell ref="Y7:AE7"/>
    <mergeCell ref="R5:S6"/>
    <mergeCell ref="T5:U6"/>
    <mergeCell ref="V5:W6"/>
    <mergeCell ref="X5:Y6"/>
    <mergeCell ref="Z5:AA6"/>
    <mergeCell ref="AB5:AC6"/>
    <mergeCell ref="AD5:AE6"/>
    <mergeCell ref="C1:G1"/>
    <mergeCell ref="K1:O1"/>
    <mergeCell ref="I7:K7"/>
    <mergeCell ref="N7:P7"/>
    <mergeCell ref="L7:M7"/>
    <mergeCell ref="S49:S52"/>
    <mergeCell ref="Z49:Z52"/>
    <mergeCell ref="S73:S76"/>
    <mergeCell ref="Z73:Z76"/>
    <mergeCell ref="S97:S100"/>
    <mergeCell ref="Z97:Z100"/>
  </mergeCells>
  <phoneticPr fontId="1"/>
  <conditionalFormatting sqref="P5 H5">
    <cfRule type="cellIs" dxfId="57" priority="33" operator="greaterThan">
      <formula>3</formula>
    </cfRule>
  </conditionalFormatting>
  <conditionalFormatting sqref="T9:T28 AA9:AA28">
    <cfRule type="cellIs" dxfId="56" priority="30" operator="equal">
      <formula>1</formula>
    </cfRule>
    <cfRule type="cellIs" dxfId="55" priority="31" operator="equal">
      <formula>1</formula>
    </cfRule>
    <cfRule type="cellIs" dxfId="54" priority="32" operator="greaterThan">
      <formula>2</formula>
    </cfRule>
  </conditionalFormatting>
  <conditionalFormatting sqref="U9:U24 AB9:AB24">
    <cfRule type="cellIs" dxfId="53" priority="29" operator="greaterThan">
      <formula>3</formula>
    </cfRule>
  </conditionalFormatting>
  <conditionalFormatting sqref="V9:V28 AC9:AC28">
    <cfRule type="cellIs" dxfId="52" priority="28" operator="greaterThan">
      <formula>1</formula>
    </cfRule>
  </conditionalFormatting>
  <conditionalFormatting sqref="W9:W24 AD9:AD24">
    <cfRule type="cellIs" dxfId="51" priority="27" operator="greaterThan">
      <formula>1</formula>
    </cfRule>
  </conditionalFormatting>
  <conditionalFormatting sqref="W9:W28 AD9:AD28">
    <cfRule type="cellIs" dxfId="50" priority="26" operator="equal">
      <formula>1</formula>
    </cfRule>
  </conditionalFormatting>
  <conditionalFormatting sqref="AD57:AD76 W57:W76">
    <cfRule type="cellIs" dxfId="49" priority="12" operator="equal">
      <formula>1</formula>
    </cfRule>
  </conditionalFormatting>
  <conditionalFormatting sqref="T33:T52 AA33:AA52">
    <cfRule type="cellIs" dxfId="48" priority="23" operator="equal">
      <formula>1</formula>
    </cfRule>
    <cfRule type="cellIs" dxfId="47" priority="24" operator="equal">
      <formula>1</formula>
    </cfRule>
    <cfRule type="cellIs" dxfId="46" priority="25" operator="greaterThan">
      <formula>2</formula>
    </cfRule>
  </conditionalFormatting>
  <conditionalFormatting sqref="U33:U48 AB33:AB48">
    <cfRule type="cellIs" dxfId="45" priority="22" operator="greaterThan">
      <formula>3</formula>
    </cfRule>
  </conditionalFormatting>
  <conditionalFormatting sqref="V33:V52 AC33:AC52">
    <cfRule type="cellIs" dxfId="44" priority="21" operator="greaterThan">
      <formula>1</formula>
    </cfRule>
  </conditionalFormatting>
  <conditionalFormatting sqref="W33:W48 AD33:AD48">
    <cfRule type="cellIs" dxfId="43" priority="20" operator="greaterThan">
      <formula>1</formula>
    </cfRule>
  </conditionalFormatting>
  <conditionalFormatting sqref="AD33:AD52 W33:W52">
    <cfRule type="cellIs" dxfId="42" priority="19" operator="equal">
      <formula>1</formula>
    </cfRule>
  </conditionalFormatting>
  <conditionalFormatting sqref="AD81:AD100 W81:W100">
    <cfRule type="cellIs" dxfId="41" priority="5" operator="equal">
      <formula>1</formula>
    </cfRule>
  </conditionalFormatting>
  <conditionalFormatting sqref="T57:T76 AA57:AA76">
    <cfRule type="cellIs" dxfId="40" priority="16" operator="equal">
      <formula>1</formula>
    </cfRule>
    <cfRule type="cellIs" dxfId="39" priority="17" operator="equal">
      <formula>1</formula>
    </cfRule>
    <cfRule type="cellIs" dxfId="38" priority="18" operator="greaterThan">
      <formula>2</formula>
    </cfRule>
  </conditionalFormatting>
  <conditionalFormatting sqref="U57:U72 AB57:AB72">
    <cfRule type="cellIs" dxfId="37" priority="15" operator="greaterThan">
      <formula>3</formula>
    </cfRule>
  </conditionalFormatting>
  <conditionalFormatting sqref="V57:V76 AC57:AC76">
    <cfRule type="cellIs" dxfId="36" priority="14" operator="greaterThan">
      <formula>1</formula>
    </cfRule>
  </conditionalFormatting>
  <conditionalFormatting sqref="W57:W72 AD57:AD72">
    <cfRule type="cellIs" dxfId="35" priority="13" operator="greaterThan">
      <formula>1</formula>
    </cfRule>
  </conditionalFormatting>
  <conditionalFormatting sqref="T81:T100 AA81:AA100">
    <cfRule type="cellIs" dxfId="34" priority="9" operator="equal">
      <formula>1</formula>
    </cfRule>
    <cfRule type="cellIs" dxfId="33" priority="10" operator="equal">
      <formula>1</formula>
    </cfRule>
    <cfRule type="cellIs" dxfId="32" priority="11" operator="greaterThan">
      <formula>2</formula>
    </cfRule>
  </conditionalFormatting>
  <conditionalFormatting sqref="U81:U96 AB81:AB96">
    <cfRule type="cellIs" dxfId="31" priority="8" operator="greaterThan">
      <formula>3</formula>
    </cfRule>
  </conditionalFormatting>
  <conditionalFormatting sqref="V81:V100 AC81:AC100">
    <cfRule type="cellIs" dxfId="30" priority="7" operator="greaterThan">
      <formula>1</formula>
    </cfRule>
  </conditionalFormatting>
  <conditionalFormatting sqref="W81:W96 AD81:AD96">
    <cfRule type="cellIs" dxfId="29" priority="6" operator="greaterThan">
      <formula>1</formula>
    </cfRule>
  </conditionalFormatting>
  <conditionalFormatting sqref="G9:G107 D9:D107">
    <cfRule type="cellIs" dxfId="28" priority="3" operator="equal">
      <formula>"失格報告書"</formula>
    </cfRule>
    <cfRule type="cellIs" dxfId="27" priority="4" operator="equal">
      <formula>"失格"</formula>
    </cfRule>
    <cfRule type="cellIs" dxfId="26" priority="36" operator="equal">
      <formula>"退場"</formula>
    </cfRule>
    <cfRule type="cellIs" dxfId="25" priority="37" operator="equal">
      <formula>"7m得点"</formula>
    </cfRule>
    <cfRule type="cellIs" dxfId="24" priority="38" operator="equal">
      <formula>"警告"</formula>
    </cfRule>
    <cfRule type="cellIs" dxfId="23" priority="39" operator="equal">
      <formula>"得点"</formula>
    </cfRule>
    <cfRule type="cellIs" dxfId="22" priority="44" operator="equal">
      <formula>"タイムアウト"</formula>
    </cfRule>
  </conditionalFormatting>
  <dataValidations count="7">
    <dataValidation type="list" imeMode="disabled" allowBlank="1" showInputMessage="1" showErrorMessage="1" sqref="G9:G107 D9 D11:D107">
      <formula1>"得点,7m得点,7m失敗,警告,退場,タイムアウト,失格,失格報告書"</formula1>
    </dataValidation>
    <dataValidation type="list" allowBlank="1" showInputMessage="1" showErrorMessage="1" sqref="AF31 N5:N6 F5:F6">
      <formula1>",前,後"</formula1>
    </dataValidation>
    <dataValidation type="list" imeMode="disabled" allowBlank="1" showInputMessage="1" showErrorMessage="1" sqref="B9 B11:B107">
      <formula1>"+c1,+k1,period"</formula1>
    </dataValidation>
    <dataValidation imeMode="disabled" allowBlank="1" showInputMessage="1" showErrorMessage="1" sqref="F9:F107 C9:C108 D5:E5 G5 L5:M5 O5 X15 X17 X19 X21 X23 X25 X27 AE27 AE25 AE23 AE21 AE19 AE17 AE15"/>
    <dataValidation imeMode="off" allowBlank="1" showInputMessage="1" showErrorMessage="1" sqref="E9:E107"/>
    <dataValidation type="list" imeMode="disabled" allowBlank="1" showInputMessage="1" sqref="B10">
      <formula1>"+c1,+k1,period"</formula1>
    </dataValidation>
    <dataValidation type="list" imeMode="disabled" allowBlank="1" showInputMessage="1" sqref="D10">
      <formula1>"得点,7m得点,7m失敗,警告,退場,タイムアウト,失格,失格報告書"</formula1>
    </dataValidation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BM291"/>
  <sheetViews>
    <sheetView tabSelected="1" zoomScale="98" zoomScaleNormal="98" workbookViewId="0">
      <selection activeCell="B5" sqref="B5:C6"/>
    </sheetView>
  </sheetViews>
  <sheetFormatPr defaultRowHeight="13.5" x14ac:dyDescent="0.15"/>
  <cols>
    <col min="3" max="3" width="13.125" customWidth="1"/>
    <col min="4" max="4" width="9.75" customWidth="1"/>
    <col min="5" max="5" width="11.375" customWidth="1"/>
    <col min="6" max="6" width="7.875" customWidth="1"/>
    <col min="7" max="7" width="12.375" customWidth="1"/>
    <col min="8" max="8" width="4.875" customWidth="1"/>
    <col min="9" max="9" width="3.375" customWidth="1"/>
    <col min="10" max="11" width="3.5" customWidth="1"/>
    <col min="12" max="12" width="13.25" customWidth="1"/>
    <col min="13" max="13" width="9.875" customWidth="1"/>
    <col min="14" max="14" width="12.625" customWidth="1"/>
    <col min="15" max="15" width="3.75" customWidth="1"/>
    <col min="16" max="17" width="4.75" customWidth="1"/>
    <col min="29" max="29" width="3.5" customWidth="1"/>
    <col min="30" max="30" width="2.5" customWidth="1"/>
    <col min="31" max="44" width="3"/>
    <col min="45" max="45" width="0.5" customWidth="1"/>
    <col min="46" max="46" width="2.5" customWidth="1"/>
    <col min="47" max="57" width="3"/>
    <col min="58" max="58" width="3" customWidth="1"/>
    <col min="59" max="59" width="3"/>
  </cols>
  <sheetData>
    <row r="1" spans="1:27" ht="16.5" customHeight="1" x14ac:dyDescent="0.15">
      <c r="A1" t="s">
        <v>111</v>
      </c>
      <c r="B1" s="256">
        <v>2016</v>
      </c>
      <c r="C1" t="s">
        <v>107</v>
      </c>
      <c r="D1" s="44" t="s">
        <v>112</v>
      </c>
      <c r="E1" s="510" t="s">
        <v>136</v>
      </c>
      <c r="F1" s="510"/>
      <c r="G1" s="510"/>
      <c r="H1" s="510"/>
      <c r="I1" s="510"/>
      <c r="J1" s="510"/>
      <c r="K1" s="510"/>
      <c r="L1" s="510"/>
    </row>
    <row r="2" spans="1:27" ht="16.5" customHeight="1" x14ac:dyDescent="0.15">
      <c r="B2" s="256">
        <v>8</v>
      </c>
      <c r="C2" t="s">
        <v>108</v>
      </c>
      <c r="D2" s="44" t="s">
        <v>118</v>
      </c>
      <c r="E2" s="510" t="s">
        <v>137</v>
      </c>
      <c r="F2" s="510"/>
      <c r="G2" s="510"/>
      <c r="H2" s="510"/>
      <c r="I2" s="510"/>
      <c r="J2" s="510"/>
      <c r="K2" s="510"/>
      <c r="L2" s="510"/>
    </row>
    <row r="3" spans="1:27" ht="16.5" customHeight="1" x14ac:dyDescent="0.15">
      <c r="B3" s="256">
        <v>2</v>
      </c>
      <c r="C3" t="s">
        <v>109</v>
      </c>
      <c r="D3" s="44" t="s">
        <v>113</v>
      </c>
      <c r="E3" s="286" t="s">
        <v>71</v>
      </c>
      <c r="F3" s="287"/>
      <c r="G3" s="170"/>
      <c r="H3" s="170"/>
      <c r="I3" s="257"/>
      <c r="J3" s="98" t="s">
        <v>11</v>
      </c>
      <c r="K3" s="98"/>
      <c r="L3" s="98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</row>
    <row r="4" spans="1:27" ht="16.5" customHeight="1" x14ac:dyDescent="0.15">
      <c r="B4" s="259" t="s">
        <v>135</v>
      </c>
      <c r="C4" t="s">
        <v>110</v>
      </c>
      <c r="D4" s="44" t="s">
        <v>114</v>
      </c>
      <c r="E4" s="286" t="s">
        <v>138</v>
      </c>
      <c r="F4" s="287"/>
      <c r="G4" s="170"/>
      <c r="I4" s="257"/>
      <c r="J4" s="98" t="s">
        <v>7</v>
      </c>
      <c r="K4" s="98"/>
      <c r="L4" s="98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</row>
    <row r="5" spans="1:27" ht="16.5" customHeight="1" x14ac:dyDescent="0.15">
      <c r="A5" s="511" t="s">
        <v>130</v>
      </c>
      <c r="B5" s="513" t="s">
        <v>140</v>
      </c>
      <c r="C5" s="514"/>
      <c r="D5" s="44" t="s">
        <v>115</v>
      </c>
      <c r="E5" s="286" t="s">
        <v>117</v>
      </c>
      <c r="F5" s="287"/>
      <c r="G5" s="170"/>
      <c r="I5" s="257"/>
      <c r="J5" s="75" t="s">
        <v>8</v>
      </c>
      <c r="K5" s="75"/>
      <c r="L5" s="75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</row>
    <row r="6" spans="1:27" ht="16.5" customHeight="1" x14ac:dyDescent="0.15">
      <c r="A6" s="512"/>
      <c r="B6" s="515"/>
      <c r="C6" s="516"/>
      <c r="D6" s="44" t="s">
        <v>116</v>
      </c>
      <c r="E6" s="286" t="s">
        <v>139</v>
      </c>
      <c r="F6" s="287"/>
      <c r="G6" s="170"/>
      <c r="I6" s="257" t="s">
        <v>17</v>
      </c>
      <c r="J6" s="75" t="s">
        <v>12</v>
      </c>
      <c r="K6" s="75"/>
      <c r="L6" s="75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</row>
    <row r="7" spans="1:27" ht="16.5" customHeight="1" x14ac:dyDescent="0.15">
      <c r="D7" s="44" t="s">
        <v>119</v>
      </c>
      <c r="F7" s="44"/>
      <c r="G7" s="170"/>
      <c r="I7" s="257"/>
      <c r="J7" s="75" t="s">
        <v>13</v>
      </c>
      <c r="K7" s="75"/>
      <c r="L7" s="75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7" ht="16.5" customHeight="1" x14ac:dyDescent="0.15">
      <c r="A8" s="521" t="s">
        <v>72</v>
      </c>
      <c r="B8" s="520">
        <v>1</v>
      </c>
      <c r="C8" s="171" t="str">
        <f>VLOOKUP(B8,A39:C65,2)</f>
        <v>県立岩国商業高等学校</v>
      </c>
      <c r="D8" s="44" t="s">
        <v>120</v>
      </c>
      <c r="E8" s="256"/>
      <c r="F8" s="44"/>
      <c r="G8" s="170"/>
      <c r="I8" s="257"/>
      <c r="J8" s="75" t="s">
        <v>9</v>
      </c>
      <c r="K8" s="75"/>
      <c r="L8" s="75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7" ht="16.5" customHeight="1" x14ac:dyDescent="0.15">
      <c r="A9" s="521"/>
      <c r="B9" s="520"/>
      <c r="C9" s="172" t="str">
        <f>VLOOKUP(B8,A39:C65,3)</f>
        <v>岩国商業</v>
      </c>
      <c r="D9" s="44" t="s">
        <v>120</v>
      </c>
      <c r="E9" s="256"/>
      <c r="F9" s="44"/>
      <c r="G9" s="170"/>
      <c r="I9" s="257"/>
      <c r="J9" s="258"/>
      <c r="K9" s="258"/>
      <c r="L9" s="258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7" ht="16.5" customHeight="1" x14ac:dyDescent="0.15">
      <c r="A10" s="521" t="s">
        <v>73</v>
      </c>
      <c r="B10" s="519">
        <v>2</v>
      </c>
      <c r="C10" s="171" t="str">
        <f>VLOOKUP(B10,A39:C65,2)</f>
        <v>県立下関中央工業高等学校</v>
      </c>
      <c r="D10" s="44" t="s">
        <v>121</v>
      </c>
      <c r="E10" s="256"/>
      <c r="F10" s="44"/>
      <c r="G10" s="170"/>
      <c r="I10" s="191"/>
      <c r="J10" s="190"/>
      <c r="K10" s="190"/>
      <c r="L10" s="19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7" ht="16.5" customHeight="1" x14ac:dyDescent="0.15">
      <c r="A11" s="521"/>
      <c r="B11" s="519"/>
      <c r="C11" s="172" t="str">
        <f>VLOOKUP(B10,A39:C65,3)</f>
        <v>下関中央工業</v>
      </c>
      <c r="D11" s="44" t="s">
        <v>122</v>
      </c>
      <c r="E11" s="256"/>
      <c r="F11" s="44"/>
      <c r="G11" s="170"/>
      <c r="I11" s="257"/>
      <c r="J11" s="75" t="s">
        <v>10</v>
      </c>
      <c r="K11" s="75"/>
      <c r="L11" s="75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7" ht="16.5" customHeight="1" x14ac:dyDescent="0.15">
      <c r="E12" s="256"/>
      <c r="F12" s="44"/>
      <c r="G12" s="170"/>
      <c r="I12" s="257"/>
      <c r="J12" s="75" t="s">
        <v>3</v>
      </c>
      <c r="K12" s="75"/>
      <c r="L12" s="75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pans="1:27" ht="16.5" customHeight="1" x14ac:dyDescent="0.15">
      <c r="A13" s="253" t="s">
        <v>133</v>
      </c>
      <c r="B13" s="255" t="s">
        <v>275</v>
      </c>
      <c r="C13" s="254" t="str">
        <f>IF(B13="","",IF(B13="Ａチーム",C9,C11))</f>
        <v>岩国商業</v>
      </c>
      <c r="E13" s="256"/>
      <c r="F13" s="44"/>
      <c r="G13" s="170"/>
      <c r="I13" s="257" t="s">
        <v>17</v>
      </c>
      <c r="J13" s="75" t="s">
        <v>4</v>
      </c>
      <c r="K13" s="75"/>
      <c r="L13" s="75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7" ht="16.5" customHeight="1" x14ac:dyDescent="0.15">
      <c r="A14" s="331" t="s">
        <v>217</v>
      </c>
      <c r="B14" s="255">
        <v>3</v>
      </c>
      <c r="C14" s="517" t="str">
        <f>IF(B14="","",IF(B14=0,"延長なし",IF(B14=1,"7mTC",IF(B14=2,"第１延長→7mTC",IF(B14=3,"第１延長→第２延長→7mTC","")))))</f>
        <v>第１延長→第２延長→7mTC</v>
      </c>
      <c r="D14" s="518"/>
      <c r="E14" s="169"/>
      <c r="F14" s="169"/>
      <c r="G14" s="170"/>
      <c r="I14" s="257"/>
      <c r="J14" s="258"/>
      <c r="K14" s="258"/>
      <c r="L14" s="258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7" ht="16.5" customHeight="1" x14ac:dyDescent="0.15">
      <c r="A15" s="186" t="str">
        <f>VLOOKUP(B8,A39:C600,3)</f>
        <v>岩国商業</v>
      </c>
      <c r="B15" s="187" t="s">
        <v>75</v>
      </c>
      <c r="C15" s="234" t="s">
        <v>74</v>
      </c>
      <c r="D15" s="188" t="s">
        <v>132</v>
      </c>
      <c r="E15" s="186" t="str">
        <f>VLOOKUP(B10,A39:C600,3)</f>
        <v>下関中央工業</v>
      </c>
      <c r="F15" s="187" t="s">
        <v>76</v>
      </c>
      <c r="G15" s="188" t="s">
        <v>74</v>
      </c>
      <c r="H15" s="188" t="s">
        <v>132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</row>
    <row r="16" spans="1:27" x14ac:dyDescent="0.15">
      <c r="A16" s="343">
        <f t="shared" ref="A16:A31" ca="1" si="0">IF(ISERROR(SMALL(P:P,ROW(A1))),"",INDIRECT("p"&amp;SMALL(P:P,ROW(A1))))</f>
        <v>39</v>
      </c>
      <c r="B16" s="344">
        <f t="shared" ref="B16:B31" ca="1" si="1">IF(A16="","",INDIRECT("k"&amp;SMALL(P:P,ROW(A1))))</f>
        <v>1</v>
      </c>
      <c r="C16" s="345" t="str">
        <f t="shared" ref="C16:C31" ca="1" si="2">IF(A16="","",INDIRECT("n"&amp;SMALL(P:P,ROW(A1))))</f>
        <v>長門一の宮</v>
      </c>
      <c r="D16" s="346" t="str">
        <f t="shared" ref="D16:D31" ca="1" si="3">IF(A16="","",INDIRECT("o"&amp;SMALL(P:P,ROW(L1))))</f>
        <v>C</v>
      </c>
      <c r="E16" s="181">
        <f t="shared" ref="E16:E31" ca="1" si="4">IF(ISERROR(SMALL(Q:Q,ROW(A1))),"",INDIRECT("q"&amp;SMALL(Q:Q,ROW(A1))))</f>
        <v>51</v>
      </c>
      <c r="F16" s="184">
        <f t="shared" ref="F16:F31" ca="1" si="5">IF(E16="","",INDIRECT("k"&amp;SMALL(Q:Q,ROW(A1))))</f>
        <v>1</v>
      </c>
      <c r="G16" s="185" t="str">
        <f t="shared" ref="G16:G31" ca="1" si="6">IF(E16="","",INDIRECT("n"&amp;SMALL(Q:Q,ROW(A1))))</f>
        <v>す</v>
      </c>
      <c r="H16" s="349">
        <f t="shared" ref="H16:H31" ca="1" si="7">IF(E16="","",INDIRECT("o"&amp;SMALL(Q:Q,ROW(M1))))</f>
        <v>0</v>
      </c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</row>
    <row r="17" spans="1:27" x14ac:dyDescent="0.15">
      <c r="A17" s="175">
        <f t="shared" ca="1" si="0"/>
        <v>40</v>
      </c>
      <c r="B17" s="174">
        <f t="shared" ca="1" si="1"/>
        <v>2</v>
      </c>
      <c r="C17" s="235" t="str">
        <f t="shared" ca="1" si="2"/>
        <v>長府</v>
      </c>
      <c r="D17" s="176" t="str">
        <f t="shared" ca="1" si="3"/>
        <v/>
      </c>
      <c r="E17" s="181">
        <f t="shared" ca="1" si="4"/>
        <v>52</v>
      </c>
      <c r="F17" s="184">
        <f t="shared" ca="1" si="5"/>
        <v>2</v>
      </c>
      <c r="G17" s="185" t="str">
        <f t="shared" ca="1" si="6"/>
        <v>せ</v>
      </c>
      <c r="H17" s="350" t="str">
        <f t="shared" ca="1" si="7"/>
        <v>C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</row>
    <row r="18" spans="1:27" x14ac:dyDescent="0.15">
      <c r="A18" s="175">
        <f t="shared" ca="1" si="0"/>
        <v>41</v>
      </c>
      <c r="B18" s="174">
        <f t="shared" ca="1" si="1"/>
        <v>3</v>
      </c>
      <c r="C18" s="235" t="str">
        <f t="shared" ca="1" si="2"/>
        <v>小月</v>
      </c>
      <c r="D18" s="176" t="str">
        <f t="shared" ca="1" si="3"/>
        <v/>
      </c>
      <c r="E18" s="181">
        <f t="shared" ca="1" si="4"/>
        <v>53</v>
      </c>
      <c r="F18" s="184">
        <f t="shared" ca="1" si="5"/>
        <v>3</v>
      </c>
      <c r="G18" s="185" t="str">
        <f t="shared" ca="1" si="6"/>
        <v>そ</v>
      </c>
      <c r="H18" s="350">
        <f t="shared" ca="1" si="7"/>
        <v>0</v>
      </c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</row>
    <row r="19" spans="1:27" x14ac:dyDescent="0.15">
      <c r="A19" s="175">
        <f t="shared" ca="1" si="0"/>
        <v>42</v>
      </c>
      <c r="B19" s="174">
        <f t="shared" ca="1" si="1"/>
        <v>4</v>
      </c>
      <c r="C19" s="235" t="str">
        <f t="shared" ca="1" si="2"/>
        <v>埴生</v>
      </c>
      <c r="D19" s="176" t="str">
        <f t="shared" ca="1" si="3"/>
        <v/>
      </c>
      <c r="E19" s="181">
        <f t="shared" ca="1" si="4"/>
        <v>54</v>
      </c>
      <c r="F19" s="184">
        <f t="shared" ca="1" si="5"/>
        <v>4</v>
      </c>
      <c r="G19" s="185" t="str">
        <f t="shared" ca="1" si="6"/>
        <v>た</v>
      </c>
      <c r="H19" s="350">
        <f t="shared" ca="1" si="7"/>
        <v>0</v>
      </c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</row>
    <row r="20" spans="1:27" x14ac:dyDescent="0.15">
      <c r="A20" s="175">
        <f t="shared" ca="1" si="0"/>
        <v>43</v>
      </c>
      <c r="B20" s="174">
        <f t="shared" ca="1" si="1"/>
        <v>5</v>
      </c>
      <c r="C20" s="235" t="str">
        <f t="shared" ca="1" si="2"/>
        <v>厚狭</v>
      </c>
      <c r="D20" s="176" t="str">
        <f t="shared" ca="1" si="3"/>
        <v/>
      </c>
      <c r="E20" s="181">
        <f t="shared" ca="1" si="4"/>
        <v>55</v>
      </c>
      <c r="F20" s="184">
        <f t="shared" ca="1" si="5"/>
        <v>5</v>
      </c>
      <c r="G20" s="185" t="str">
        <f t="shared" ca="1" si="6"/>
        <v>ち</v>
      </c>
      <c r="H20" s="350">
        <f t="shared" ca="1" si="7"/>
        <v>0</v>
      </c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</row>
    <row r="21" spans="1:27" x14ac:dyDescent="0.15">
      <c r="A21" s="175">
        <f t="shared" ca="1" si="0"/>
        <v>44</v>
      </c>
      <c r="B21" s="174">
        <f t="shared" ca="1" si="1"/>
        <v>6</v>
      </c>
      <c r="C21" s="235" t="str">
        <f t="shared" ca="1" si="2"/>
        <v>小野田</v>
      </c>
      <c r="D21" s="176" t="str">
        <f t="shared" ca="1" si="3"/>
        <v/>
      </c>
      <c r="E21" s="181">
        <f t="shared" ca="1" si="4"/>
        <v>56</v>
      </c>
      <c r="F21" s="184">
        <f t="shared" ca="1" si="5"/>
        <v>6</v>
      </c>
      <c r="G21" s="185" t="str">
        <f t="shared" ca="1" si="6"/>
        <v>つ</v>
      </c>
      <c r="H21" s="350">
        <f t="shared" ca="1" si="7"/>
        <v>0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</row>
    <row r="22" spans="1:27" x14ac:dyDescent="0.15">
      <c r="A22" s="175">
        <f t="shared" ca="1" si="0"/>
        <v>45</v>
      </c>
      <c r="B22" s="174">
        <f t="shared" ca="1" si="1"/>
        <v>7</v>
      </c>
      <c r="C22" s="235" t="str">
        <f t="shared" ca="1" si="2"/>
        <v>宇部</v>
      </c>
      <c r="D22" s="176" t="str">
        <f t="shared" ca="1" si="3"/>
        <v/>
      </c>
      <c r="E22" s="181">
        <f t="shared" ca="1" si="4"/>
        <v>57</v>
      </c>
      <c r="F22" s="184">
        <f t="shared" ca="1" si="5"/>
        <v>7</v>
      </c>
      <c r="G22" s="185" t="str">
        <f t="shared" ca="1" si="6"/>
        <v>て</v>
      </c>
      <c r="H22" s="350">
        <f t="shared" ca="1" si="7"/>
        <v>0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1:27" x14ac:dyDescent="0.15">
      <c r="A23" s="175">
        <f t="shared" ca="1" si="0"/>
        <v>46</v>
      </c>
      <c r="B23" s="174">
        <f t="shared" ca="1" si="1"/>
        <v>10</v>
      </c>
      <c r="C23" s="235" t="str">
        <f t="shared" ca="1" si="2"/>
        <v>厚東</v>
      </c>
      <c r="D23" s="176" t="str">
        <f t="shared" ca="1" si="3"/>
        <v/>
      </c>
      <c r="E23" s="181">
        <f t="shared" ca="1" si="4"/>
        <v>58</v>
      </c>
      <c r="F23" s="184">
        <f t="shared" ca="1" si="5"/>
        <v>8</v>
      </c>
      <c r="G23" s="185" t="str">
        <f t="shared" ca="1" si="6"/>
        <v>と</v>
      </c>
      <c r="H23" s="350">
        <f t="shared" ca="1" si="7"/>
        <v>0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1:27" x14ac:dyDescent="0.15">
      <c r="A24" s="175">
        <f t="shared" ca="1" si="0"/>
        <v>47</v>
      </c>
      <c r="B24" s="174">
        <f t="shared" ca="1" si="1"/>
        <v>11</v>
      </c>
      <c r="C24" s="235" t="str">
        <f t="shared" ca="1" si="2"/>
        <v>本由良</v>
      </c>
      <c r="D24" s="176" t="str">
        <f t="shared" ca="1" si="3"/>
        <v/>
      </c>
      <c r="E24" s="181">
        <f t="shared" ca="1" si="4"/>
        <v>59</v>
      </c>
      <c r="F24" s="184">
        <f t="shared" ca="1" si="5"/>
        <v>9</v>
      </c>
      <c r="G24" s="185" t="str">
        <f t="shared" ca="1" si="6"/>
        <v>な</v>
      </c>
      <c r="H24" s="350">
        <f t="shared" ca="1" si="7"/>
        <v>0</v>
      </c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</row>
    <row r="25" spans="1:27" x14ac:dyDescent="0.15">
      <c r="A25" s="175">
        <f t="shared" ca="1" si="0"/>
        <v>48</v>
      </c>
      <c r="B25" s="174">
        <f t="shared" ca="1" si="1"/>
        <v>13</v>
      </c>
      <c r="C25" s="235" t="str">
        <f t="shared" ca="1" si="2"/>
        <v>小郡</v>
      </c>
      <c r="D25" s="176" t="str">
        <f t="shared" ca="1" si="3"/>
        <v/>
      </c>
      <c r="E25" s="181">
        <f t="shared" ca="1" si="4"/>
        <v>60</v>
      </c>
      <c r="F25" s="184">
        <f t="shared" ca="1" si="5"/>
        <v>10</v>
      </c>
      <c r="G25" s="185" t="str">
        <f t="shared" ca="1" si="6"/>
        <v>に</v>
      </c>
      <c r="H25" s="350">
        <f t="shared" ca="1" si="7"/>
        <v>0</v>
      </c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</row>
    <row r="26" spans="1:27" x14ac:dyDescent="0.15">
      <c r="A26" s="175">
        <f t="shared" ca="1" si="0"/>
        <v>49</v>
      </c>
      <c r="B26" s="174">
        <f t="shared" ca="1" si="1"/>
        <v>14</v>
      </c>
      <c r="C26" s="235" t="str">
        <f t="shared" ca="1" si="2"/>
        <v>四辻</v>
      </c>
      <c r="D26" s="176" t="str">
        <f t="shared" ca="1" si="3"/>
        <v/>
      </c>
      <c r="E26" s="181">
        <f t="shared" ca="1" si="4"/>
        <v>61</v>
      </c>
      <c r="F26" s="184">
        <f t="shared" ca="1" si="5"/>
        <v>11</v>
      </c>
      <c r="G26" s="185" t="str">
        <f t="shared" ca="1" si="6"/>
        <v>ぬ</v>
      </c>
      <c r="H26" s="350">
        <f t="shared" ca="1" si="7"/>
        <v>0</v>
      </c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</row>
    <row r="27" spans="1:27" x14ac:dyDescent="0.15">
      <c r="A27" s="175">
        <f t="shared" ca="1" si="0"/>
        <v>50</v>
      </c>
      <c r="B27" s="174">
        <f t="shared" ca="1" si="1"/>
        <v>15</v>
      </c>
      <c r="C27" s="235" t="str">
        <f t="shared" ca="1" si="2"/>
        <v>大道</v>
      </c>
      <c r="D27" s="176" t="str">
        <f t="shared" ca="1" si="3"/>
        <v/>
      </c>
      <c r="E27" s="181">
        <f t="shared" ca="1" si="4"/>
        <v>62</v>
      </c>
      <c r="F27" s="184">
        <f t="shared" ca="1" si="5"/>
        <v>12</v>
      </c>
      <c r="G27" s="185" t="str">
        <f t="shared" ca="1" si="6"/>
        <v>ね</v>
      </c>
      <c r="H27" s="350">
        <f t="shared" ca="1" si="7"/>
        <v>0</v>
      </c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</row>
    <row r="28" spans="1:27" x14ac:dyDescent="0.15">
      <c r="A28" s="175" t="str">
        <f t="shared" ca="1" si="0"/>
        <v/>
      </c>
      <c r="B28" s="174" t="str">
        <f t="shared" ca="1" si="1"/>
        <v/>
      </c>
      <c r="C28" s="235" t="str">
        <f t="shared" ca="1" si="2"/>
        <v/>
      </c>
      <c r="D28" s="176" t="str">
        <f t="shared" ca="1" si="3"/>
        <v/>
      </c>
      <c r="E28" s="181" t="str">
        <f t="shared" ca="1" si="4"/>
        <v/>
      </c>
      <c r="F28" s="184" t="str">
        <f t="shared" ca="1" si="5"/>
        <v/>
      </c>
      <c r="G28" s="185" t="str">
        <f t="shared" ca="1" si="6"/>
        <v/>
      </c>
      <c r="H28" s="350" t="str">
        <f t="shared" ca="1" si="7"/>
        <v/>
      </c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</row>
    <row r="29" spans="1:27" x14ac:dyDescent="0.15">
      <c r="A29" s="175" t="str">
        <f t="shared" ca="1" si="0"/>
        <v/>
      </c>
      <c r="B29" s="174" t="str">
        <f t="shared" ca="1" si="1"/>
        <v/>
      </c>
      <c r="C29" s="235" t="str">
        <f t="shared" ca="1" si="2"/>
        <v/>
      </c>
      <c r="D29" s="176" t="str">
        <f t="shared" ca="1" si="3"/>
        <v/>
      </c>
      <c r="E29" s="181" t="str">
        <f t="shared" ca="1" si="4"/>
        <v/>
      </c>
      <c r="F29" s="184" t="str">
        <f t="shared" ca="1" si="5"/>
        <v/>
      </c>
      <c r="G29" s="185" t="str">
        <f t="shared" ca="1" si="6"/>
        <v/>
      </c>
      <c r="H29" s="350" t="str">
        <f t="shared" ca="1" si="7"/>
        <v/>
      </c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</row>
    <row r="30" spans="1:27" x14ac:dyDescent="0.15">
      <c r="A30" s="175" t="str">
        <f t="shared" ca="1" si="0"/>
        <v/>
      </c>
      <c r="B30" s="174" t="str">
        <f t="shared" ca="1" si="1"/>
        <v/>
      </c>
      <c r="C30" s="235" t="str">
        <f t="shared" ca="1" si="2"/>
        <v/>
      </c>
      <c r="D30" s="176" t="str">
        <f t="shared" ca="1" si="3"/>
        <v/>
      </c>
      <c r="E30" s="181" t="str">
        <f t="shared" ca="1" si="4"/>
        <v/>
      </c>
      <c r="F30" s="184" t="str">
        <f t="shared" ca="1" si="5"/>
        <v/>
      </c>
      <c r="G30" s="185" t="str">
        <f t="shared" ca="1" si="6"/>
        <v/>
      </c>
      <c r="H30" s="350" t="str">
        <f t="shared" ca="1" si="7"/>
        <v/>
      </c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</row>
    <row r="31" spans="1:27" x14ac:dyDescent="0.15">
      <c r="A31" s="178" t="str">
        <f t="shared" ca="1" si="0"/>
        <v/>
      </c>
      <c r="B31" s="347" t="str">
        <f t="shared" ca="1" si="1"/>
        <v/>
      </c>
      <c r="C31" s="348" t="str">
        <f t="shared" ca="1" si="2"/>
        <v/>
      </c>
      <c r="D31" s="239" t="str">
        <f t="shared" ca="1" si="3"/>
        <v/>
      </c>
      <c r="E31" s="181" t="str">
        <f t="shared" ca="1" si="4"/>
        <v/>
      </c>
      <c r="F31" s="184" t="str">
        <f t="shared" ca="1" si="5"/>
        <v/>
      </c>
      <c r="G31" s="185" t="str">
        <f t="shared" ca="1" si="6"/>
        <v/>
      </c>
      <c r="H31" s="351" t="str">
        <f t="shared" ca="1" si="7"/>
        <v/>
      </c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</row>
    <row r="32" spans="1:27" x14ac:dyDescent="0.15">
      <c r="A32" s="186"/>
      <c r="B32" s="187" t="s">
        <v>77</v>
      </c>
      <c r="C32" s="234"/>
      <c r="D32" s="188"/>
      <c r="E32" s="186"/>
      <c r="F32" s="187" t="s">
        <v>77</v>
      </c>
      <c r="G32" s="188"/>
      <c r="H32" s="188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</row>
    <row r="33" spans="1:27" x14ac:dyDescent="0.15">
      <c r="A33" s="181"/>
      <c r="B33" s="182" t="s">
        <v>134</v>
      </c>
      <c r="C33" s="236" t="str">
        <f>VLOOKUP($B$8,$A39:G70,4,FALSE)</f>
        <v>周防久保</v>
      </c>
      <c r="D33" s="240"/>
      <c r="E33" s="181"/>
      <c r="F33" s="182" t="s">
        <v>134</v>
      </c>
      <c r="G33" s="183" t="str">
        <f>VLOOKUP($B$10,$A39:G70,4,FALSE)</f>
        <v>綾羅木</v>
      </c>
      <c r="H33" s="24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</row>
    <row r="34" spans="1:27" x14ac:dyDescent="0.15">
      <c r="A34" s="175"/>
      <c r="B34" s="173" t="s">
        <v>78</v>
      </c>
      <c r="C34" s="237" t="str">
        <f>VLOOKUP($B$8,$A39:G70,5,FALSE)</f>
        <v>周防下郷</v>
      </c>
      <c r="D34" s="177"/>
      <c r="E34" s="175"/>
      <c r="F34" s="173" t="s">
        <v>78</v>
      </c>
      <c r="G34" s="177" t="str">
        <f>VLOOKUP($B$10,$A39:G70,5,FALSE)</f>
        <v>安岡</v>
      </c>
      <c r="H34" s="177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</row>
    <row r="35" spans="1:27" x14ac:dyDescent="0.15">
      <c r="A35" s="175"/>
      <c r="B35" s="173" t="s">
        <v>79</v>
      </c>
      <c r="C35" s="237" t="str">
        <f>VLOOKUP($B$8,$A39:G70,6,FALSE)</f>
        <v>周防花岡</v>
      </c>
      <c r="D35" s="177"/>
      <c r="E35" s="175"/>
      <c r="F35" s="173" t="s">
        <v>79</v>
      </c>
      <c r="G35" s="177" t="str">
        <f>VLOOKUP($B$10,A39:G70,6,FALSE)</f>
        <v>幡生</v>
      </c>
      <c r="H35" s="177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</row>
    <row r="36" spans="1:27" x14ac:dyDescent="0.15">
      <c r="A36" s="178"/>
      <c r="B36" s="179" t="s">
        <v>80</v>
      </c>
      <c r="C36" s="238" t="str">
        <f>VLOOKUP($B$8,$A39:G70,7,FALSE)</f>
        <v>周防高森</v>
      </c>
      <c r="D36" s="180"/>
      <c r="E36" s="178"/>
      <c r="F36" s="179" t="s">
        <v>80</v>
      </c>
      <c r="G36" s="180" t="str">
        <f>VLOOKUP($B$10,A39:G70,7,FALSE)</f>
        <v>福江</v>
      </c>
      <c r="H36" s="18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</row>
    <row r="37" spans="1:27" x14ac:dyDescent="0.15"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</row>
    <row r="38" spans="1:27" ht="24.75" customHeight="1" x14ac:dyDescent="0.15">
      <c r="A38" s="170" t="s">
        <v>273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</row>
    <row r="39" spans="1:27" x14ac:dyDescent="0.15">
      <c r="A39">
        <v>1</v>
      </c>
      <c r="B39" t="s">
        <v>249</v>
      </c>
      <c r="C39" t="s">
        <v>250</v>
      </c>
      <c r="D39" t="s">
        <v>263</v>
      </c>
      <c r="E39" s="170" t="s">
        <v>264</v>
      </c>
      <c r="F39" s="170" t="s">
        <v>265</v>
      </c>
      <c r="G39" s="170" t="s">
        <v>266</v>
      </c>
      <c r="H39" s="170"/>
      <c r="I39" s="170"/>
      <c r="J39" s="170">
        <v>1</v>
      </c>
      <c r="K39" s="170">
        <v>1</v>
      </c>
      <c r="L39" s="170" t="s">
        <v>249</v>
      </c>
      <c r="M39" s="170" t="s">
        <v>250</v>
      </c>
      <c r="N39" s="170" t="s">
        <v>251</v>
      </c>
      <c r="O39" s="170" t="s">
        <v>248</v>
      </c>
      <c r="P39" s="30">
        <f>IF(L39=$C$8,ROW(),"")</f>
        <v>39</v>
      </c>
      <c r="Q39" s="30" t="str">
        <f>IF(L39=$C$10,ROW(),"")</f>
        <v/>
      </c>
      <c r="R39" s="170"/>
      <c r="S39" s="170"/>
      <c r="T39" s="170"/>
      <c r="U39" s="170"/>
      <c r="V39" s="170"/>
      <c r="W39" s="170"/>
      <c r="X39" s="170"/>
      <c r="Y39" s="170"/>
      <c r="Z39" s="170"/>
    </row>
    <row r="40" spans="1:27" x14ac:dyDescent="0.15">
      <c r="A40">
        <v>2</v>
      </c>
      <c r="B40" t="s">
        <v>267</v>
      </c>
      <c r="C40" t="s">
        <v>268</v>
      </c>
      <c r="D40" t="s">
        <v>269</v>
      </c>
      <c r="E40" s="170" t="s">
        <v>270</v>
      </c>
      <c r="F40" s="342" t="s">
        <v>271</v>
      </c>
      <c r="G40" s="342" t="s">
        <v>272</v>
      </c>
      <c r="H40" s="170"/>
      <c r="I40" s="170"/>
      <c r="J40" s="170">
        <v>2</v>
      </c>
      <c r="K40" s="170">
        <v>2</v>
      </c>
      <c r="L40" s="170" t="s">
        <v>249</v>
      </c>
      <c r="M40" s="170" t="s">
        <v>250</v>
      </c>
      <c r="N40" s="170" t="s">
        <v>252</v>
      </c>
      <c r="O40" s="170" t="s">
        <v>247</v>
      </c>
      <c r="P40" s="30">
        <f t="shared" ref="P40:P69" si="8">IF(L40=$C$8,ROW(),"")</f>
        <v>40</v>
      </c>
      <c r="Q40" s="30" t="str">
        <f t="shared" ref="Q40:Q69" si="9">IF(L40=$C$10,ROW(),"")</f>
        <v/>
      </c>
      <c r="R40" s="170"/>
      <c r="S40" s="170"/>
      <c r="T40" s="170"/>
      <c r="U40" s="170"/>
      <c r="V40" s="170"/>
      <c r="W40" s="170"/>
      <c r="X40" s="170"/>
      <c r="Y40" s="170"/>
      <c r="Z40" s="170"/>
    </row>
    <row r="41" spans="1:27" x14ac:dyDescent="0.15">
      <c r="A41">
        <v>3</v>
      </c>
      <c r="E41" s="170"/>
      <c r="F41" s="170"/>
      <c r="G41" s="170"/>
      <c r="H41" s="170"/>
      <c r="I41" s="170"/>
      <c r="J41" s="170">
        <v>3</v>
      </c>
      <c r="K41" s="170">
        <v>3</v>
      </c>
      <c r="L41" s="170" t="s">
        <v>249</v>
      </c>
      <c r="M41" s="170" t="s">
        <v>250</v>
      </c>
      <c r="N41" s="170" t="s">
        <v>253</v>
      </c>
      <c r="O41" s="170" t="s">
        <v>247</v>
      </c>
      <c r="P41" s="30">
        <f t="shared" si="8"/>
        <v>41</v>
      </c>
      <c r="Q41" s="30" t="str">
        <f t="shared" si="9"/>
        <v/>
      </c>
      <c r="R41" s="170"/>
      <c r="S41" s="170"/>
      <c r="T41" s="170"/>
      <c r="U41" s="170"/>
      <c r="V41" s="170"/>
      <c r="W41" s="170"/>
      <c r="X41" s="170"/>
      <c r="Y41" s="170"/>
      <c r="Z41" s="170"/>
    </row>
    <row r="42" spans="1:27" x14ac:dyDescent="0.15">
      <c r="A42">
        <v>4</v>
      </c>
      <c r="E42" s="170"/>
      <c r="F42" s="170"/>
      <c r="G42" s="170"/>
      <c r="H42" s="170"/>
      <c r="I42" s="170"/>
      <c r="J42" s="170">
        <v>4</v>
      </c>
      <c r="K42" s="170">
        <v>4</v>
      </c>
      <c r="L42" s="170" t="s">
        <v>249</v>
      </c>
      <c r="M42" s="170" t="s">
        <v>250</v>
      </c>
      <c r="N42" s="170" t="s">
        <v>254</v>
      </c>
      <c r="O42" s="170" t="s">
        <v>247</v>
      </c>
      <c r="P42" s="30">
        <f t="shared" si="8"/>
        <v>42</v>
      </c>
      <c r="Q42" s="30" t="str">
        <f t="shared" si="9"/>
        <v/>
      </c>
      <c r="R42" s="170"/>
      <c r="S42" s="170"/>
      <c r="T42" s="170"/>
      <c r="U42" s="170"/>
      <c r="V42" s="170"/>
      <c r="W42" s="170"/>
      <c r="X42" s="170"/>
      <c r="Y42" s="170"/>
      <c r="Z42" s="170"/>
    </row>
    <row r="43" spans="1:27" x14ac:dyDescent="0.15">
      <c r="A43">
        <v>5</v>
      </c>
      <c r="E43" s="170"/>
      <c r="F43" s="170"/>
      <c r="G43" s="170"/>
      <c r="H43" s="170"/>
      <c r="I43" s="170"/>
      <c r="J43" s="170">
        <v>5</v>
      </c>
      <c r="K43" s="170">
        <v>5</v>
      </c>
      <c r="L43" s="170" t="s">
        <v>249</v>
      </c>
      <c r="M43" s="170" t="s">
        <v>250</v>
      </c>
      <c r="N43" s="170" t="s">
        <v>255</v>
      </c>
      <c r="O43" s="170" t="s">
        <v>247</v>
      </c>
      <c r="P43" s="30">
        <f t="shared" si="8"/>
        <v>43</v>
      </c>
      <c r="Q43" s="30" t="str">
        <f t="shared" si="9"/>
        <v/>
      </c>
      <c r="R43" s="170"/>
      <c r="S43" s="170"/>
      <c r="T43" s="170"/>
      <c r="U43" s="170"/>
      <c r="V43" s="170"/>
      <c r="W43" s="170"/>
      <c r="X43" s="170"/>
      <c r="Y43" s="170"/>
      <c r="Z43" s="170"/>
    </row>
    <row r="44" spans="1:27" x14ac:dyDescent="0.15">
      <c r="A44">
        <v>6</v>
      </c>
      <c r="E44" s="170"/>
      <c r="F44" s="170"/>
      <c r="G44" s="170"/>
      <c r="H44" s="170"/>
      <c r="I44" s="170"/>
      <c r="J44" s="170">
        <v>6</v>
      </c>
      <c r="K44" s="170">
        <v>6</v>
      </c>
      <c r="L44" s="170" t="s">
        <v>249</v>
      </c>
      <c r="M44" s="170" t="s">
        <v>250</v>
      </c>
      <c r="N44" s="170" t="s">
        <v>256</v>
      </c>
      <c r="O44" s="170" t="s">
        <v>247</v>
      </c>
      <c r="P44" s="30">
        <f t="shared" si="8"/>
        <v>44</v>
      </c>
      <c r="Q44" s="30" t="str">
        <f t="shared" si="9"/>
        <v/>
      </c>
      <c r="R44" s="170"/>
      <c r="S44" s="170"/>
      <c r="T44" s="170"/>
      <c r="U44" s="170"/>
      <c r="V44" s="170"/>
      <c r="W44" s="170"/>
      <c r="X44" s="170"/>
      <c r="Y44" s="170"/>
      <c r="Z44" s="170"/>
    </row>
    <row r="45" spans="1:27" x14ac:dyDescent="0.15">
      <c r="A45">
        <v>7</v>
      </c>
      <c r="E45" s="189"/>
      <c r="F45" s="189"/>
      <c r="G45" s="170"/>
      <c r="H45" s="170"/>
      <c r="I45" s="170"/>
      <c r="J45" s="170">
        <v>7</v>
      </c>
      <c r="K45" s="170">
        <v>7</v>
      </c>
      <c r="L45" s="170" t="s">
        <v>249</v>
      </c>
      <c r="M45" s="170" t="s">
        <v>250</v>
      </c>
      <c r="N45" s="170" t="s">
        <v>257</v>
      </c>
      <c r="O45" s="170" t="s">
        <v>247</v>
      </c>
      <c r="P45" s="30">
        <f t="shared" si="8"/>
        <v>45</v>
      </c>
      <c r="Q45" s="30" t="str">
        <f t="shared" si="9"/>
        <v/>
      </c>
      <c r="R45" s="170"/>
      <c r="S45" s="170"/>
      <c r="T45" s="170"/>
      <c r="U45" s="170"/>
      <c r="V45" s="170"/>
      <c r="W45" s="170"/>
      <c r="X45" s="170"/>
      <c r="Y45" s="170"/>
      <c r="Z45" s="170"/>
    </row>
    <row r="46" spans="1:27" x14ac:dyDescent="0.15">
      <c r="A46">
        <v>8</v>
      </c>
      <c r="E46" s="189"/>
      <c r="F46" s="189"/>
      <c r="G46" s="170"/>
      <c r="H46" s="170"/>
      <c r="I46" s="170"/>
      <c r="J46" s="170">
        <v>8</v>
      </c>
      <c r="K46" s="170">
        <v>10</v>
      </c>
      <c r="L46" s="170" t="s">
        <v>249</v>
      </c>
      <c r="M46" s="170" t="s">
        <v>250</v>
      </c>
      <c r="N46" s="170" t="s">
        <v>258</v>
      </c>
      <c r="O46" s="170" t="s">
        <v>247</v>
      </c>
      <c r="P46" s="30">
        <f t="shared" si="8"/>
        <v>46</v>
      </c>
      <c r="Q46" s="30" t="str">
        <f t="shared" si="9"/>
        <v/>
      </c>
      <c r="R46" s="170"/>
      <c r="S46" s="170"/>
      <c r="T46" s="170"/>
      <c r="U46" s="170"/>
      <c r="V46" s="170"/>
      <c r="W46" s="170"/>
      <c r="X46" s="170"/>
      <c r="Y46" s="170"/>
      <c r="Z46" s="170"/>
    </row>
    <row r="47" spans="1:27" x14ac:dyDescent="0.15">
      <c r="A47">
        <v>9</v>
      </c>
      <c r="E47" s="189"/>
      <c r="F47" s="189"/>
      <c r="G47" s="170"/>
      <c r="H47" s="170"/>
      <c r="I47" s="170"/>
      <c r="J47" s="170">
        <v>9</v>
      </c>
      <c r="K47" s="170">
        <v>11</v>
      </c>
      <c r="L47" s="170" t="s">
        <v>249</v>
      </c>
      <c r="M47" s="170" t="s">
        <v>250</v>
      </c>
      <c r="N47" s="170" t="s">
        <v>259</v>
      </c>
      <c r="O47" s="170" t="s">
        <v>247</v>
      </c>
      <c r="P47" s="30">
        <f t="shared" si="8"/>
        <v>47</v>
      </c>
      <c r="Q47" s="30" t="str">
        <f t="shared" si="9"/>
        <v/>
      </c>
      <c r="R47" s="170"/>
      <c r="S47" s="170"/>
      <c r="T47" s="170"/>
      <c r="U47" s="170"/>
      <c r="V47" s="170"/>
      <c r="W47" s="170"/>
      <c r="X47" s="170"/>
      <c r="Y47" s="170"/>
      <c r="Z47" s="170"/>
    </row>
    <row r="48" spans="1:27" x14ac:dyDescent="0.15">
      <c r="A48">
        <v>10</v>
      </c>
      <c r="E48" s="189"/>
      <c r="F48" s="189"/>
      <c r="G48" s="170"/>
      <c r="H48" s="170"/>
      <c r="I48" s="170"/>
      <c r="J48" s="170">
        <v>10</v>
      </c>
      <c r="K48" s="170">
        <v>13</v>
      </c>
      <c r="L48" s="170" t="s">
        <v>249</v>
      </c>
      <c r="M48" s="170" t="s">
        <v>250</v>
      </c>
      <c r="N48" s="170" t="s">
        <v>260</v>
      </c>
      <c r="O48" s="170" t="s">
        <v>247</v>
      </c>
      <c r="P48" s="30">
        <f t="shared" si="8"/>
        <v>48</v>
      </c>
      <c r="Q48" s="30" t="str">
        <f t="shared" si="9"/>
        <v/>
      </c>
      <c r="R48" s="170"/>
      <c r="S48" s="170"/>
      <c r="T48" s="170"/>
      <c r="U48" s="170"/>
      <c r="V48" s="170"/>
      <c r="W48" s="170"/>
      <c r="X48" s="170"/>
      <c r="Y48" s="170"/>
      <c r="Z48" s="170"/>
    </row>
    <row r="49" spans="1:26" x14ac:dyDescent="0.15">
      <c r="A49">
        <v>11</v>
      </c>
      <c r="E49" s="189"/>
      <c r="F49" s="189"/>
      <c r="G49" s="170"/>
      <c r="H49" s="170"/>
      <c r="I49" s="170"/>
      <c r="J49" s="170">
        <v>11</v>
      </c>
      <c r="K49" s="170">
        <v>14</v>
      </c>
      <c r="L49" s="170" t="s">
        <v>249</v>
      </c>
      <c r="M49" s="170" t="s">
        <v>250</v>
      </c>
      <c r="N49" s="170" t="s">
        <v>261</v>
      </c>
      <c r="O49" s="170" t="s">
        <v>247</v>
      </c>
      <c r="P49" s="30">
        <f t="shared" si="8"/>
        <v>49</v>
      </c>
      <c r="Q49" s="30" t="str">
        <f t="shared" si="9"/>
        <v/>
      </c>
      <c r="R49" s="170"/>
      <c r="S49" s="170"/>
      <c r="T49" s="170"/>
      <c r="U49" s="170"/>
      <c r="V49" s="170"/>
      <c r="W49" s="170"/>
      <c r="X49" s="170"/>
      <c r="Y49" s="170"/>
      <c r="Z49" s="170"/>
    </row>
    <row r="50" spans="1:26" x14ac:dyDescent="0.15">
      <c r="A50">
        <v>12</v>
      </c>
      <c r="E50" s="189"/>
      <c r="F50" s="189"/>
      <c r="G50" s="170"/>
      <c r="H50" s="170"/>
      <c r="I50" s="170"/>
      <c r="J50" s="170">
        <v>12</v>
      </c>
      <c r="K50" s="170">
        <v>15</v>
      </c>
      <c r="L50" s="170" t="s">
        <v>249</v>
      </c>
      <c r="M50" s="170" t="s">
        <v>250</v>
      </c>
      <c r="N50" s="170" t="s">
        <v>262</v>
      </c>
      <c r="O50" s="170" t="s">
        <v>247</v>
      </c>
      <c r="P50" s="30">
        <f t="shared" si="8"/>
        <v>50</v>
      </c>
      <c r="Q50" s="30" t="str">
        <f t="shared" si="9"/>
        <v/>
      </c>
      <c r="R50" s="170"/>
      <c r="S50" s="170"/>
      <c r="T50" s="170"/>
      <c r="U50" s="170"/>
      <c r="V50" s="170"/>
      <c r="W50" s="170"/>
      <c r="X50" s="170"/>
      <c r="Y50" s="170"/>
      <c r="Z50" s="170"/>
    </row>
    <row r="51" spans="1:26" x14ac:dyDescent="0.15">
      <c r="A51">
        <v>13</v>
      </c>
      <c r="E51" s="189"/>
      <c r="F51" s="189"/>
      <c r="G51" s="170"/>
      <c r="H51" s="170"/>
      <c r="I51" s="170"/>
      <c r="J51" s="170">
        <v>13</v>
      </c>
      <c r="K51" s="170">
        <v>1</v>
      </c>
      <c r="L51" t="s">
        <v>267</v>
      </c>
      <c r="M51" t="s">
        <v>268</v>
      </c>
      <c r="N51" s="170" t="s">
        <v>228</v>
      </c>
      <c r="O51" s="170"/>
      <c r="P51" s="30" t="str">
        <f t="shared" si="8"/>
        <v/>
      </c>
      <c r="Q51" s="30">
        <f t="shared" si="9"/>
        <v>51</v>
      </c>
      <c r="R51" s="170"/>
      <c r="S51" s="170"/>
      <c r="T51" s="170"/>
      <c r="U51" s="170"/>
      <c r="V51" s="170"/>
      <c r="W51" s="170"/>
      <c r="X51" s="170"/>
      <c r="Y51" s="170"/>
      <c r="Z51" s="170"/>
    </row>
    <row r="52" spans="1:26" x14ac:dyDescent="0.15">
      <c r="A52">
        <v>14</v>
      </c>
      <c r="E52" s="189"/>
      <c r="F52" s="189"/>
      <c r="G52" s="170"/>
      <c r="H52" s="170"/>
      <c r="I52" s="170"/>
      <c r="J52" s="170">
        <v>14</v>
      </c>
      <c r="K52" s="170">
        <v>2</v>
      </c>
      <c r="L52" t="s">
        <v>267</v>
      </c>
      <c r="M52" t="s">
        <v>268</v>
      </c>
      <c r="N52" s="170" t="s">
        <v>229</v>
      </c>
      <c r="O52" s="170" t="s">
        <v>274</v>
      </c>
      <c r="P52" s="30" t="str">
        <f t="shared" si="8"/>
        <v/>
      </c>
      <c r="Q52" s="30">
        <f t="shared" si="9"/>
        <v>52</v>
      </c>
      <c r="R52" s="170"/>
      <c r="S52" s="170"/>
      <c r="T52" s="170"/>
      <c r="U52" s="170"/>
      <c r="V52" s="170"/>
      <c r="W52" s="170"/>
      <c r="X52" s="170"/>
      <c r="Y52" s="170"/>
      <c r="Z52" s="170"/>
    </row>
    <row r="53" spans="1:26" x14ac:dyDescent="0.15">
      <c r="A53">
        <v>15</v>
      </c>
      <c r="E53" s="189"/>
      <c r="F53" s="189"/>
      <c r="G53" s="170"/>
      <c r="H53" s="170"/>
      <c r="I53" s="170"/>
      <c r="J53" s="170">
        <v>15</v>
      </c>
      <c r="K53" s="170">
        <v>3</v>
      </c>
      <c r="L53" t="s">
        <v>267</v>
      </c>
      <c r="M53" t="s">
        <v>268</v>
      </c>
      <c r="N53" s="170" t="s">
        <v>230</v>
      </c>
      <c r="O53" s="170"/>
      <c r="P53" s="30" t="str">
        <f t="shared" si="8"/>
        <v/>
      </c>
      <c r="Q53" s="30">
        <f t="shared" si="9"/>
        <v>53</v>
      </c>
      <c r="R53" s="170"/>
      <c r="S53" s="170"/>
      <c r="T53" s="170"/>
      <c r="U53" s="170"/>
      <c r="V53" s="170"/>
      <c r="W53" s="170"/>
      <c r="X53" s="170"/>
      <c r="Y53" s="170"/>
      <c r="Z53" s="170"/>
    </row>
    <row r="54" spans="1:26" x14ac:dyDescent="0.15">
      <c r="A54">
        <v>16</v>
      </c>
      <c r="E54" s="189"/>
      <c r="F54" s="189"/>
      <c r="G54" s="170"/>
      <c r="H54" s="170"/>
      <c r="I54" s="170"/>
      <c r="J54" s="170">
        <v>16</v>
      </c>
      <c r="K54" s="170">
        <v>4</v>
      </c>
      <c r="L54" t="s">
        <v>267</v>
      </c>
      <c r="M54" t="s">
        <v>268</v>
      </c>
      <c r="N54" s="170" t="s">
        <v>231</v>
      </c>
      <c r="O54" s="170"/>
      <c r="P54" s="30" t="str">
        <f t="shared" si="8"/>
        <v/>
      </c>
      <c r="Q54" s="30">
        <f t="shared" si="9"/>
        <v>54</v>
      </c>
      <c r="R54" s="170"/>
      <c r="S54" s="170"/>
      <c r="T54" s="170"/>
      <c r="U54" s="170"/>
      <c r="V54" s="170"/>
      <c r="W54" s="170"/>
      <c r="X54" s="170"/>
      <c r="Y54" s="170"/>
      <c r="Z54" s="170"/>
    </row>
    <row r="55" spans="1:26" x14ac:dyDescent="0.15">
      <c r="A55">
        <v>17</v>
      </c>
      <c r="E55" s="189"/>
      <c r="F55" s="189"/>
      <c r="G55" s="170"/>
      <c r="H55" s="170"/>
      <c r="I55" s="170"/>
      <c r="J55" s="170">
        <v>17</v>
      </c>
      <c r="K55" s="170">
        <v>5</v>
      </c>
      <c r="L55" t="s">
        <v>267</v>
      </c>
      <c r="M55" t="s">
        <v>268</v>
      </c>
      <c r="N55" s="170" t="s">
        <v>232</v>
      </c>
      <c r="O55" s="170"/>
      <c r="P55" s="30" t="str">
        <f t="shared" si="8"/>
        <v/>
      </c>
      <c r="Q55" s="30">
        <f t="shared" si="9"/>
        <v>55</v>
      </c>
      <c r="R55" s="170"/>
      <c r="S55" s="170"/>
      <c r="T55" s="170"/>
      <c r="U55" s="170"/>
      <c r="V55" s="170"/>
      <c r="W55" s="170"/>
      <c r="X55" s="170"/>
      <c r="Y55" s="170"/>
      <c r="Z55" s="170"/>
    </row>
    <row r="56" spans="1:26" x14ac:dyDescent="0.15">
      <c r="A56">
        <v>18</v>
      </c>
      <c r="E56" s="170"/>
      <c r="F56" s="170"/>
      <c r="G56" s="170"/>
      <c r="H56" s="170"/>
      <c r="I56" s="170"/>
      <c r="J56" s="170">
        <v>18</v>
      </c>
      <c r="K56" s="170">
        <v>6</v>
      </c>
      <c r="L56" t="s">
        <v>267</v>
      </c>
      <c r="M56" t="s">
        <v>268</v>
      </c>
      <c r="N56" s="170" t="s">
        <v>233</v>
      </c>
      <c r="O56" s="170"/>
      <c r="P56" s="30" t="str">
        <f t="shared" si="8"/>
        <v/>
      </c>
      <c r="Q56" s="30">
        <f t="shared" si="9"/>
        <v>56</v>
      </c>
      <c r="R56" s="170"/>
      <c r="S56" s="170"/>
      <c r="T56" s="170"/>
      <c r="U56" s="170"/>
      <c r="V56" s="170"/>
      <c r="W56" s="170"/>
      <c r="X56" s="170"/>
      <c r="Y56" s="170"/>
      <c r="Z56" s="170"/>
    </row>
    <row r="57" spans="1:26" x14ac:dyDescent="0.15">
      <c r="A57">
        <v>19</v>
      </c>
      <c r="G57" s="170"/>
      <c r="H57" s="170"/>
      <c r="I57" s="170"/>
      <c r="J57" s="170">
        <v>19</v>
      </c>
      <c r="K57" s="170">
        <v>7</v>
      </c>
      <c r="L57" t="s">
        <v>267</v>
      </c>
      <c r="M57" t="s">
        <v>268</v>
      </c>
      <c r="N57" s="170" t="s">
        <v>234</v>
      </c>
      <c r="O57" s="170"/>
      <c r="P57" s="30" t="str">
        <f t="shared" si="8"/>
        <v/>
      </c>
      <c r="Q57" s="30">
        <f t="shared" si="9"/>
        <v>57</v>
      </c>
      <c r="R57" s="170"/>
      <c r="S57" s="170"/>
      <c r="T57" s="170"/>
      <c r="U57" s="170"/>
      <c r="V57" s="170"/>
      <c r="W57" s="170"/>
      <c r="X57" s="170"/>
      <c r="Y57" s="170"/>
      <c r="Z57" s="170"/>
    </row>
    <row r="58" spans="1:26" x14ac:dyDescent="0.15">
      <c r="A58">
        <v>20</v>
      </c>
      <c r="G58" s="170"/>
      <c r="H58" s="170"/>
      <c r="I58" s="170"/>
      <c r="J58" s="170">
        <v>20</v>
      </c>
      <c r="K58" s="170">
        <v>8</v>
      </c>
      <c r="L58" t="s">
        <v>267</v>
      </c>
      <c r="M58" t="s">
        <v>268</v>
      </c>
      <c r="N58" s="170" t="s">
        <v>235</v>
      </c>
      <c r="O58" s="170"/>
      <c r="P58" s="30" t="str">
        <f t="shared" si="8"/>
        <v/>
      </c>
      <c r="Q58" s="30">
        <f t="shared" si="9"/>
        <v>58</v>
      </c>
      <c r="R58" s="170"/>
      <c r="S58" s="170"/>
      <c r="T58" s="170"/>
      <c r="U58" s="170"/>
      <c r="V58" s="170"/>
      <c r="W58" s="170"/>
      <c r="X58" s="170"/>
      <c r="Y58" s="170"/>
      <c r="Z58" s="170"/>
    </row>
    <row r="59" spans="1:26" x14ac:dyDescent="0.15">
      <c r="A59">
        <v>21</v>
      </c>
      <c r="G59" s="170"/>
      <c r="H59" s="170"/>
      <c r="I59" s="170"/>
      <c r="J59" s="170">
        <v>21</v>
      </c>
      <c r="K59" s="170">
        <v>9</v>
      </c>
      <c r="L59" t="s">
        <v>267</v>
      </c>
      <c r="M59" t="s">
        <v>268</v>
      </c>
      <c r="N59" s="170" t="s">
        <v>236</v>
      </c>
      <c r="O59" s="170"/>
      <c r="P59" s="30" t="str">
        <f t="shared" si="8"/>
        <v/>
      </c>
      <c r="Q59" s="30">
        <f t="shared" si="9"/>
        <v>59</v>
      </c>
      <c r="R59" s="170"/>
      <c r="S59" s="170"/>
      <c r="T59" s="170"/>
      <c r="U59" s="170"/>
      <c r="V59" s="170"/>
      <c r="W59" s="170"/>
      <c r="X59" s="170"/>
      <c r="Y59" s="170"/>
      <c r="Z59" s="170"/>
    </row>
    <row r="60" spans="1:26" x14ac:dyDescent="0.15">
      <c r="A60">
        <v>22</v>
      </c>
      <c r="G60" s="170"/>
      <c r="H60" s="170"/>
      <c r="I60" s="170"/>
      <c r="J60" s="170">
        <v>22</v>
      </c>
      <c r="K60" s="170">
        <v>10</v>
      </c>
      <c r="L60" t="s">
        <v>267</v>
      </c>
      <c r="M60" t="s">
        <v>268</v>
      </c>
      <c r="N60" s="170" t="s">
        <v>237</v>
      </c>
      <c r="O60" s="170"/>
      <c r="P60" s="30" t="str">
        <f t="shared" si="8"/>
        <v/>
      </c>
      <c r="Q60" s="30">
        <f t="shared" si="9"/>
        <v>60</v>
      </c>
      <c r="R60" s="170"/>
      <c r="S60" s="170"/>
      <c r="T60" s="170"/>
      <c r="U60" s="170"/>
      <c r="V60" s="170"/>
      <c r="W60" s="170"/>
      <c r="X60" s="170"/>
      <c r="Y60" s="170"/>
      <c r="Z60" s="170"/>
    </row>
    <row r="61" spans="1:26" x14ac:dyDescent="0.15">
      <c r="A61">
        <v>23</v>
      </c>
      <c r="G61" s="170"/>
      <c r="H61" s="170"/>
      <c r="I61" s="170"/>
      <c r="J61" s="170">
        <v>23</v>
      </c>
      <c r="K61" s="170">
        <v>11</v>
      </c>
      <c r="L61" t="s">
        <v>267</v>
      </c>
      <c r="M61" t="s">
        <v>268</v>
      </c>
      <c r="N61" s="170" t="s">
        <v>238</v>
      </c>
      <c r="O61" s="170"/>
      <c r="P61" s="30" t="str">
        <f t="shared" si="8"/>
        <v/>
      </c>
      <c r="Q61" s="30">
        <f t="shared" si="9"/>
        <v>61</v>
      </c>
      <c r="R61" s="170"/>
      <c r="S61" s="170"/>
      <c r="T61" s="170"/>
      <c r="U61" s="170"/>
      <c r="V61" s="170"/>
      <c r="W61" s="170"/>
      <c r="X61" s="170"/>
      <c r="Y61" s="170"/>
      <c r="Z61" s="170"/>
    </row>
    <row r="62" spans="1:26" x14ac:dyDescent="0.15">
      <c r="A62">
        <v>24</v>
      </c>
      <c r="G62" s="170"/>
      <c r="H62" s="170"/>
      <c r="I62" s="170"/>
      <c r="J62" s="170">
        <v>24</v>
      </c>
      <c r="K62" s="170">
        <v>12</v>
      </c>
      <c r="L62" t="s">
        <v>267</v>
      </c>
      <c r="M62" t="s">
        <v>268</v>
      </c>
      <c r="N62" s="170" t="s">
        <v>239</v>
      </c>
      <c r="O62" s="170"/>
      <c r="P62" s="30" t="str">
        <f t="shared" si="8"/>
        <v/>
      </c>
      <c r="Q62" s="30">
        <f t="shared" si="9"/>
        <v>62</v>
      </c>
      <c r="R62" s="170"/>
      <c r="S62" s="170"/>
      <c r="T62" s="170"/>
      <c r="U62" s="170"/>
      <c r="V62" s="170"/>
      <c r="W62" s="170"/>
      <c r="X62" s="170"/>
      <c r="Y62" s="170"/>
      <c r="Z62" s="170"/>
    </row>
    <row r="63" spans="1:26" x14ac:dyDescent="0.15">
      <c r="A63">
        <v>25</v>
      </c>
      <c r="G63" s="170"/>
      <c r="H63" s="170"/>
      <c r="I63" s="170"/>
      <c r="J63" s="170">
        <v>25</v>
      </c>
      <c r="K63" s="170"/>
      <c r="L63" s="170"/>
      <c r="N63" s="170" t="s">
        <v>240</v>
      </c>
      <c r="O63" s="170"/>
      <c r="P63" s="30" t="str">
        <f t="shared" si="8"/>
        <v/>
      </c>
      <c r="Q63" s="30" t="str">
        <f t="shared" si="9"/>
        <v/>
      </c>
      <c r="R63" s="170"/>
      <c r="S63" s="170"/>
      <c r="T63" s="170"/>
      <c r="U63" s="170"/>
      <c r="V63" s="170"/>
      <c r="W63" s="170"/>
      <c r="X63" s="170"/>
      <c r="Y63" s="170"/>
      <c r="Z63" s="170"/>
    </row>
    <row r="64" spans="1:26" x14ac:dyDescent="0.15">
      <c r="G64" s="170"/>
      <c r="H64" s="170"/>
      <c r="I64" s="170"/>
      <c r="J64" s="170">
        <v>26</v>
      </c>
      <c r="K64" s="170"/>
      <c r="L64" s="170"/>
      <c r="N64" s="170" t="s">
        <v>241</v>
      </c>
      <c r="O64" s="170"/>
      <c r="P64" s="30" t="str">
        <f t="shared" si="8"/>
        <v/>
      </c>
      <c r="Q64" s="30" t="str">
        <f t="shared" si="9"/>
        <v/>
      </c>
      <c r="R64" s="170"/>
      <c r="S64" s="170"/>
      <c r="T64" s="170"/>
      <c r="U64" s="170"/>
      <c r="V64" s="170"/>
      <c r="W64" s="170"/>
      <c r="X64" s="170"/>
      <c r="Y64" s="170"/>
      <c r="Z64" s="170"/>
    </row>
    <row r="65" spans="7:26" x14ac:dyDescent="0.15">
      <c r="G65" s="170"/>
      <c r="H65" s="170"/>
      <c r="I65" s="170"/>
      <c r="J65" s="170">
        <v>27</v>
      </c>
      <c r="K65" s="170"/>
      <c r="L65" s="170"/>
      <c r="N65" s="170" t="s">
        <v>242</v>
      </c>
      <c r="O65" s="170"/>
      <c r="P65" s="30" t="str">
        <f t="shared" si="8"/>
        <v/>
      </c>
      <c r="Q65" s="30" t="str">
        <f t="shared" si="9"/>
        <v/>
      </c>
      <c r="R65" s="170"/>
      <c r="S65" s="170"/>
      <c r="T65" s="170"/>
      <c r="U65" s="170"/>
      <c r="V65" s="170"/>
      <c r="W65" s="170"/>
      <c r="X65" s="170"/>
      <c r="Y65" s="170"/>
      <c r="Z65" s="170"/>
    </row>
    <row r="66" spans="7:26" x14ac:dyDescent="0.15">
      <c r="G66" s="170"/>
      <c r="H66" s="170"/>
      <c r="I66" s="170"/>
      <c r="J66" s="170">
        <v>28</v>
      </c>
      <c r="K66" s="170"/>
      <c r="L66" s="170"/>
      <c r="N66" s="170" t="s">
        <v>243</v>
      </c>
      <c r="O66" s="170"/>
      <c r="P66" s="30" t="str">
        <f t="shared" si="8"/>
        <v/>
      </c>
      <c r="Q66" s="30" t="str">
        <f t="shared" si="9"/>
        <v/>
      </c>
      <c r="R66" s="170"/>
      <c r="S66" s="170"/>
      <c r="T66" s="170"/>
      <c r="U66" s="170"/>
      <c r="V66" s="170"/>
      <c r="W66" s="170"/>
      <c r="X66" s="170"/>
      <c r="Y66" s="170"/>
      <c r="Z66" s="170"/>
    </row>
    <row r="67" spans="7:26" x14ac:dyDescent="0.15">
      <c r="G67" s="170"/>
      <c r="H67" s="170"/>
      <c r="I67" s="170"/>
      <c r="J67" s="170">
        <v>29</v>
      </c>
      <c r="K67" s="170"/>
      <c r="L67" s="170"/>
      <c r="N67" s="170" t="s">
        <v>244</v>
      </c>
      <c r="O67" s="170"/>
      <c r="P67" s="30" t="str">
        <f t="shared" si="8"/>
        <v/>
      </c>
      <c r="Q67" s="30" t="str">
        <f t="shared" si="9"/>
        <v/>
      </c>
      <c r="R67" s="170"/>
      <c r="S67" s="170"/>
      <c r="T67" s="170"/>
      <c r="U67" s="170"/>
      <c r="V67" s="170"/>
      <c r="W67" s="170"/>
      <c r="X67" s="170"/>
      <c r="Y67" s="170"/>
      <c r="Z67" s="170"/>
    </row>
    <row r="68" spans="7:26" x14ac:dyDescent="0.15">
      <c r="G68" s="170"/>
      <c r="H68" s="170"/>
      <c r="I68" s="170"/>
      <c r="J68" s="170">
        <v>30</v>
      </c>
      <c r="K68" s="170"/>
      <c r="L68" s="170"/>
      <c r="N68" s="170" t="s">
        <v>245</v>
      </c>
      <c r="O68" s="170"/>
      <c r="P68" s="30" t="str">
        <f t="shared" si="8"/>
        <v/>
      </c>
      <c r="Q68" s="30" t="str">
        <f t="shared" si="9"/>
        <v/>
      </c>
      <c r="R68" s="170"/>
      <c r="S68" s="170"/>
      <c r="T68" s="170"/>
      <c r="U68" s="170"/>
      <c r="V68" s="170"/>
      <c r="W68" s="170"/>
      <c r="X68" s="170"/>
      <c r="Y68" s="170"/>
      <c r="Z68" s="170"/>
    </row>
    <row r="69" spans="7:26" x14ac:dyDescent="0.15">
      <c r="G69" s="170"/>
      <c r="H69" s="170"/>
      <c r="I69" s="170"/>
      <c r="J69" s="170">
        <v>31</v>
      </c>
      <c r="K69" s="170"/>
      <c r="L69" s="170"/>
      <c r="N69" s="170" t="s">
        <v>246</v>
      </c>
      <c r="O69" s="170"/>
      <c r="P69" s="30" t="str">
        <f t="shared" si="8"/>
        <v/>
      </c>
      <c r="Q69" s="30" t="str">
        <f t="shared" si="9"/>
        <v/>
      </c>
      <c r="R69" s="170"/>
      <c r="S69" s="170"/>
      <c r="T69" s="170"/>
      <c r="U69" s="170"/>
      <c r="V69" s="170"/>
      <c r="W69" s="170"/>
      <c r="X69" s="170"/>
      <c r="Y69" s="170"/>
      <c r="Z69" s="170"/>
    </row>
    <row r="70" spans="7:26" x14ac:dyDescent="0.15">
      <c r="G70" s="170"/>
      <c r="H70" s="170"/>
      <c r="I70" s="170"/>
      <c r="J70" s="170">
        <v>32</v>
      </c>
      <c r="K70" s="170"/>
      <c r="L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</row>
    <row r="71" spans="7:26" x14ac:dyDescent="0.15">
      <c r="G71" s="170"/>
      <c r="H71" s="170"/>
      <c r="I71" s="170"/>
      <c r="J71" s="170">
        <v>33</v>
      </c>
      <c r="K71" s="170"/>
      <c r="L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pans="7:26" x14ac:dyDescent="0.15">
      <c r="G72" s="170"/>
      <c r="H72" s="170"/>
      <c r="I72" s="170"/>
      <c r="J72" s="170">
        <v>34</v>
      </c>
      <c r="K72" s="170"/>
      <c r="L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</row>
    <row r="73" spans="7:26" x14ac:dyDescent="0.15">
      <c r="G73" s="170"/>
      <c r="H73" s="170"/>
      <c r="I73" s="170"/>
      <c r="J73" s="170">
        <v>35</v>
      </c>
      <c r="K73" s="170"/>
      <c r="L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pans="7:26" x14ac:dyDescent="0.15">
      <c r="G74" s="170"/>
      <c r="H74" s="170"/>
      <c r="I74" s="170"/>
      <c r="J74" s="170">
        <v>36</v>
      </c>
      <c r="K74" s="170"/>
      <c r="L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pans="7:26" x14ac:dyDescent="0.15">
      <c r="G75" s="170"/>
      <c r="H75" s="170"/>
      <c r="I75" s="170"/>
      <c r="J75" s="170">
        <v>37</v>
      </c>
      <c r="K75" s="170"/>
      <c r="L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</row>
    <row r="76" spans="7:26" x14ac:dyDescent="0.15">
      <c r="G76" s="170"/>
      <c r="H76" s="170"/>
      <c r="I76" s="170"/>
      <c r="J76" s="170">
        <v>38</v>
      </c>
      <c r="K76" s="170"/>
      <c r="L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</row>
    <row r="77" spans="7:26" x14ac:dyDescent="0.15">
      <c r="G77" s="170"/>
      <c r="H77" s="170"/>
      <c r="I77" s="170"/>
      <c r="J77" s="170">
        <v>39</v>
      </c>
      <c r="K77" s="170"/>
      <c r="L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pans="7:26" x14ac:dyDescent="0.15">
      <c r="G78" s="170"/>
      <c r="H78" s="170"/>
      <c r="I78" s="170"/>
      <c r="J78" s="170">
        <v>40</v>
      </c>
      <c r="K78" s="170"/>
      <c r="L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</row>
    <row r="79" spans="7:26" x14ac:dyDescent="0.15">
      <c r="G79" s="170"/>
      <c r="H79" s="170"/>
      <c r="I79" s="170"/>
      <c r="J79" s="170">
        <v>41</v>
      </c>
      <c r="K79" s="170"/>
      <c r="L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</row>
    <row r="80" spans="7:26" x14ac:dyDescent="0.15">
      <c r="G80" s="170"/>
      <c r="H80" s="170"/>
      <c r="I80" s="170"/>
      <c r="J80" s="170">
        <v>42</v>
      </c>
      <c r="K80" s="170"/>
      <c r="L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</row>
    <row r="81" spans="7:26" x14ac:dyDescent="0.15">
      <c r="G81" s="170"/>
      <c r="H81" s="170"/>
      <c r="I81" s="170"/>
      <c r="J81" s="170">
        <v>43</v>
      </c>
      <c r="K81" s="170"/>
      <c r="L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</row>
    <row r="82" spans="7:26" x14ac:dyDescent="0.15">
      <c r="G82" s="170"/>
      <c r="H82" s="170"/>
      <c r="I82" s="170"/>
      <c r="J82" s="170">
        <v>44</v>
      </c>
      <c r="K82" s="170"/>
      <c r="L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</row>
    <row r="83" spans="7:26" x14ac:dyDescent="0.15">
      <c r="G83" s="170"/>
      <c r="H83" s="170"/>
      <c r="I83" s="170"/>
      <c r="J83" s="170">
        <v>45</v>
      </c>
      <c r="K83" s="170"/>
      <c r="L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pans="7:26" x14ac:dyDescent="0.15">
      <c r="G84" s="170"/>
      <c r="H84" s="170"/>
      <c r="I84" s="170"/>
      <c r="J84" s="170">
        <v>46</v>
      </c>
      <c r="K84" s="170"/>
      <c r="L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</row>
    <row r="85" spans="7:26" x14ac:dyDescent="0.15">
      <c r="G85" s="170"/>
      <c r="H85" s="170"/>
      <c r="I85" s="170"/>
      <c r="J85" s="170">
        <v>47</v>
      </c>
      <c r="K85" s="170"/>
      <c r="L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</row>
    <row r="86" spans="7:26" x14ac:dyDescent="0.15">
      <c r="G86" s="170"/>
      <c r="H86" s="170"/>
      <c r="I86" s="170"/>
      <c r="J86" s="170">
        <v>48</v>
      </c>
      <c r="K86" s="170"/>
      <c r="L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</row>
    <row r="87" spans="7:26" x14ac:dyDescent="0.15">
      <c r="G87" s="170"/>
      <c r="H87" s="170"/>
      <c r="I87" s="170"/>
      <c r="J87" s="170">
        <v>49</v>
      </c>
      <c r="K87" s="170"/>
      <c r="L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</row>
    <row r="88" spans="7:26" x14ac:dyDescent="0.15">
      <c r="G88" s="170"/>
      <c r="H88" s="170"/>
      <c r="I88" s="170"/>
      <c r="J88" s="170">
        <v>50</v>
      </c>
      <c r="K88" s="170"/>
      <c r="L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pans="7:26" x14ac:dyDescent="0.15">
      <c r="G89" s="170"/>
      <c r="H89" s="170"/>
      <c r="I89" s="170"/>
      <c r="J89" s="170">
        <v>51</v>
      </c>
      <c r="K89" s="170"/>
      <c r="L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</row>
    <row r="90" spans="7:26" x14ac:dyDescent="0.15">
      <c r="G90" s="170"/>
      <c r="H90" s="170"/>
      <c r="I90" s="170"/>
      <c r="J90" s="170">
        <v>52</v>
      </c>
      <c r="K90" s="170"/>
      <c r="L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</row>
    <row r="91" spans="7:26" x14ac:dyDescent="0.15">
      <c r="G91" s="170"/>
      <c r="H91" s="170"/>
      <c r="I91" s="170"/>
      <c r="J91" s="170">
        <v>53</v>
      </c>
      <c r="K91" s="170"/>
      <c r="L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</row>
    <row r="92" spans="7:26" x14ac:dyDescent="0.15">
      <c r="G92" s="170"/>
      <c r="H92" s="170"/>
      <c r="I92" s="170"/>
      <c r="J92" s="170">
        <v>54</v>
      </c>
      <c r="K92" s="170"/>
      <c r="L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</row>
    <row r="93" spans="7:26" x14ac:dyDescent="0.15">
      <c r="G93" s="170"/>
      <c r="H93" s="170"/>
      <c r="I93" s="170"/>
      <c r="J93" s="170">
        <v>55</v>
      </c>
      <c r="K93" s="170"/>
      <c r="L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</row>
    <row r="94" spans="7:26" x14ac:dyDescent="0.15">
      <c r="G94" s="170"/>
      <c r="H94" s="170"/>
      <c r="I94" s="170"/>
      <c r="J94" s="170">
        <v>56</v>
      </c>
      <c r="K94" s="170"/>
      <c r="L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</row>
    <row r="95" spans="7:26" x14ac:dyDescent="0.15">
      <c r="G95" s="170"/>
      <c r="H95" s="170"/>
      <c r="I95" s="170"/>
      <c r="J95" s="170">
        <v>57</v>
      </c>
      <c r="K95" s="170"/>
      <c r="L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</row>
    <row r="96" spans="7:26" x14ac:dyDescent="0.15">
      <c r="G96" s="170"/>
      <c r="H96" s="170"/>
      <c r="I96" s="170"/>
      <c r="J96" s="170">
        <v>58</v>
      </c>
      <c r="K96" s="170"/>
      <c r="L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</row>
    <row r="97" spans="7:26" x14ac:dyDescent="0.15">
      <c r="G97" s="170"/>
      <c r="H97" s="170"/>
      <c r="I97" s="170"/>
      <c r="J97" s="170">
        <v>59</v>
      </c>
      <c r="K97" s="170"/>
      <c r="L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</row>
    <row r="98" spans="7:26" x14ac:dyDescent="0.15">
      <c r="G98" s="170"/>
      <c r="H98" s="170"/>
      <c r="I98" s="170"/>
      <c r="J98" s="170">
        <v>60</v>
      </c>
      <c r="K98" s="170"/>
      <c r="L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</row>
    <row r="99" spans="7:26" x14ac:dyDescent="0.15">
      <c r="G99" s="170"/>
      <c r="H99" s="170"/>
      <c r="I99" s="170"/>
      <c r="J99" s="170">
        <v>61</v>
      </c>
      <c r="K99" s="170"/>
      <c r="L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</row>
    <row r="100" spans="7:26" x14ac:dyDescent="0.15">
      <c r="G100" s="170"/>
      <c r="H100" s="170"/>
      <c r="I100" s="170"/>
      <c r="J100" s="170">
        <v>62</v>
      </c>
      <c r="K100" s="170"/>
      <c r="L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</row>
    <row r="101" spans="7:26" x14ac:dyDescent="0.15">
      <c r="G101" s="170"/>
      <c r="H101" s="170"/>
      <c r="I101" s="170"/>
      <c r="J101" s="170">
        <v>63</v>
      </c>
      <c r="K101" s="170"/>
      <c r="L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</row>
    <row r="102" spans="7:26" x14ac:dyDescent="0.15">
      <c r="G102" s="170"/>
      <c r="H102" s="170"/>
      <c r="I102" s="170"/>
      <c r="J102" s="170">
        <v>64</v>
      </c>
      <c r="K102" s="170"/>
      <c r="L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</row>
    <row r="103" spans="7:26" x14ac:dyDescent="0.15">
      <c r="G103" s="170"/>
      <c r="H103" s="170"/>
      <c r="I103" s="170"/>
      <c r="J103" s="170">
        <v>65</v>
      </c>
      <c r="K103" s="170"/>
      <c r="L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</row>
    <row r="104" spans="7:26" x14ac:dyDescent="0.15">
      <c r="G104" s="170"/>
      <c r="H104" s="170"/>
      <c r="I104" s="170"/>
      <c r="J104" s="170">
        <v>66</v>
      </c>
      <c r="K104" s="170"/>
      <c r="L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</row>
    <row r="105" spans="7:26" x14ac:dyDescent="0.15">
      <c r="G105" s="170"/>
      <c r="H105" s="170"/>
      <c r="I105" s="170"/>
      <c r="J105" s="170">
        <v>67</v>
      </c>
      <c r="K105" s="170"/>
      <c r="L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</row>
    <row r="106" spans="7:26" x14ac:dyDescent="0.15">
      <c r="G106" s="170"/>
      <c r="H106" s="170"/>
      <c r="I106" s="170"/>
      <c r="J106" s="170">
        <v>68</v>
      </c>
      <c r="K106" s="170"/>
      <c r="L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</row>
    <row r="107" spans="7:26" x14ac:dyDescent="0.15">
      <c r="G107" s="170"/>
      <c r="H107" s="170"/>
      <c r="I107" s="170"/>
      <c r="J107" s="170">
        <v>69</v>
      </c>
      <c r="K107" s="170"/>
      <c r="L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</row>
    <row r="108" spans="7:26" x14ac:dyDescent="0.15">
      <c r="G108" s="170"/>
      <c r="H108" s="170"/>
      <c r="I108" s="170"/>
      <c r="J108" s="170">
        <v>70</v>
      </c>
      <c r="K108" s="170"/>
      <c r="L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pans="7:26" x14ac:dyDescent="0.15">
      <c r="G109" s="170"/>
      <c r="H109" s="170"/>
      <c r="I109" s="170"/>
      <c r="J109" s="170">
        <v>71</v>
      </c>
      <c r="K109" s="170"/>
      <c r="L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 spans="7:26" x14ac:dyDescent="0.15">
      <c r="G110" s="170"/>
      <c r="H110" s="170"/>
      <c r="I110" s="170"/>
      <c r="J110" s="170">
        <v>72</v>
      </c>
      <c r="K110" s="170"/>
      <c r="L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 spans="7:26" x14ac:dyDescent="0.15">
      <c r="G111" s="170"/>
      <c r="H111" s="170"/>
      <c r="I111" s="170"/>
      <c r="J111" s="170">
        <v>73</v>
      </c>
      <c r="K111" s="170"/>
      <c r="L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 spans="7:26" x14ac:dyDescent="0.15">
      <c r="G112" s="170"/>
      <c r="H112" s="170"/>
      <c r="I112" s="170"/>
      <c r="J112" s="170">
        <v>74</v>
      </c>
      <c r="K112" s="170"/>
      <c r="L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</row>
    <row r="113" spans="7:26" x14ac:dyDescent="0.15">
      <c r="G113" s="170"/>
      <c r="H113" s="170"/>
      <c r="I113" s="170"/>
      <c r="J113" s="170">
        <v>75</v>
      </c>
      <c r="K113" s="170"/>
      <c r="L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</row>
    <row r="114" spans="7:26" x14ac:dyDescent="0.15">
      <c r="G114" s="170"/>
      <c r="H114" s="170"/>
      <c r="I114" s="170"/>
      <c r="J114" s="170">
        <v>76</v>
      </c>
      <c r="K114" s="170"/>
      <c r="L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</row>
    <row r="115" spans="7:26" x14ac:dyDescent="0.15">
      <c r="G115" s="170"/>
      <c r="H115" s="170"/>
      <c r="I115" s="170"/>
      <c r="J115" s="170">
        <v>77</v>
      </c>
      <c r="K115" s="170"/>
      <c r="L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</row>
    <row r="116" spans="7:26" x14ac:dyDescent="0.15">
      <c r="G116" s="170"/>
      <c r="H116" s="170"/>
      <c r="I116" s="170"/>
      <c r="J116" s="170">
        <v>78</v>
      </c>
      <c r="K116" s="170"/>
      <c r="L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</row>
    <row r="117" spans="7:26" x14ac:dyDescent="0.15">
      <c r="G117" s="170"/>
      <c r="H117" s="170"/>
      <c r="I117" s="170"/>
      <c r="J117" s="170">
        <v>79</v>
      </c>
      <c r="K117" s="170"/>
      <c r="L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 spans="7:26" x14ac:dyDescent="0.15">
      <c r="G118" s="170"/>
      <c r="H118" s="170"/>
      <c r="I118" s="170"/>
      <c r="J118" s="170">
        <v>80</v>
      </c>
      <c r="K118" s="170"/>
      <c r="L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pans="7:26" x14ac:dyDescent="0.15">
      <c r="G119" s="170"/>
      <c r="H119" s="170"/>
      <c r="I119" s="170"/>
      <c r="J119" s="170">
        <v>81</v>
      </c>
      <c r="K119" s="170"/>
      <c r="L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 spans="7:26" x14ac:dyDescent="0.15">
      <c r="G120" s="170"/>
      <c r="H120" s="170"/>
      <c r="I120" s="170"/>
      <c r="J120" s="170">
        <v>82</v>
      </c>
      <c r="K120" s="170"/>
      <c r="L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 spans="7:26" x14ac:dyDescent="0.15">
      <c r="G121" s="170"/>
      <c r="H121" s="170"/>
      <c r="I121" s="170"/>
      <c r="J121" s="170">
        <v>83</v>
      </c>
      <c r="K121" s="170"/>
      <c r="L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 spans="7:26" x14ac:dyDescent="0.15">
      <c r="G122" s="170"/>
      <c r="H122" s="170"/>
      <c r="I122" s="170"/>
      <c r="J122" s="170">
        <v>84</v>
      </c>
      <c r="K122" s="170"/>
      <c r="L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 spans="7:26" x14ac:dyDescent="0.15">
      <c r="G123" s="170"/>
      <c r="H123" s="170"/>
      <c r="I123" s="170"/>
      <c r="J123" s="170">
        <v>85</v>
      </c>
      <c r="K123" s="170"/>
      <c r="L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 spans="7:26" x14ac:dyDescent="0.15">
      <c r="G124" s="170"/>
      <c r="H124" s="170"/>
      <c r="I124" s="170"/>
      <c r="J124" s="170">
        <v>86</v>
      </c>
      <c r="K124" s="170"/>
      <c r="L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 spans="7:26" x14ac:dyDescent="0.15">
      <c r="G125" s="170"/>
      <c r="H125" s="170"/>
      <c r="I125" s="170"/>
      <c r="J125" s="170">
        <v>87</v>
      </c>
      <c r="K125" s="170"/>
      <c r="L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 spans="7:26" x14ac:dyDescent="0.15">
      <c r="G126" s="170"/>
      <c r="H126" s="170"/>
      <c r="I126" s="170"/>
      <c r="J126" s="170">
        <v>88</v>
      </c>
      <c r="K126" s="170"/>
      <c r="L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  <row r="127" spans="7:26" x14ac:dyDescent="0.15">
      <c r="G127" s="170"/>
      <c r="H127" s="170"/>
      <c r="I127" s="170"/>
      <c r="J127" s="170">
        <v>89</v>
      </c>
      <c r="K127" s="170"/>
      <c r="L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</row>
    <row r="128" spans="7:26" x14ac:dyDescent="0.15">
      <c r="G128" s="170"/>
      <c r="H128" s="170"/>
      <c r="I128" s="170"/>
      <c r="J128" s="170">
        <v>90</v>
      </c>
      <c r="K128" s="170"/>
      <c r="L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 spans="7:26" x14ac:dyDescent="0.15">
      <c r="G129" s="170"/>
      <c r="H129" s="170"/>
      <c r="I129" s="170"/>
      <c r="J129" s="170">
        <v>91</v>
      </c>
      <c r="K129" s="170"/>
      <c r="L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</row>
    <row r="130" spans="7:26" x14ac:dyDescent="0.15">
      <c r="G130" s="170"/>
      <c r="H130" s="170"/>
      <c r="I130" s="170"/>
      <c r="J130" s="170">
        <v>92</v>
      </c>
      <c r="K130" s="170"/>
      <c r="L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</row>
    <row r="131" spans="7:26" x14ac:dyDescent="0.15">
      <c r="G131" s="170"/>
      <c r="H131" s="170"/>
      <c r="I131" s="170"/>
      <c r="J131" s="170">
        <v>93</v>
      </c>
      <c r="K131" s="170"/>
      <c r="L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</row>
    <row r="132" spans="7:26" x14ac:dyDescent="0.15">
      <c r="G132" s="170"/>
      <c r="H132" s="170"/>
      <c r="I132" s="170"/>
      <c r="J132" s="170">
        <v>94</v>
      </c>
      <c r="K132" s="170"/>
      <c r="L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</row>
    <row r="133" spans="7:26" x14ac:dyDescent="0.15">
      <c r="G133" s="170"/>
      <c r="H133" s="170"/>
      <c r="I133" s="170"/>
      <c r="J133" s="170">
        <v>95</v>
      </c>
      <c r="K133" s="170"/>
      <c r="L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</row>
    <row r="134" spans="7:26" x14ac:dyDescent="0.15">
      <c r="G134" s="170"/>
      <c r="H134" s="170"/>
      <c r="I134" s="170"/>
      <c r="J134" s="170">
        <v>96</v>
      </c>
      <c r="K134" s="170"/>
      <c r="L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</row>
    <row r="135" spans="7:26" x14ac:dyDescent="0.15">
      <c r="G135" s="170"/>
      <c r="H135" s="170"/>
      <c r="I135" s="170"/>
      <c r="J135" s="170">
        <v>97</v>
      </c>
      <c r="K135" s="170"/>
      <c r="L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</row>
    <row r="136" spans="7:26" x14ac:dyDescent="0.15">
      <c r="G136" s="170"/>
      <c r="H136" s="170"/>
      <c r="I136" s="170"/>
      <c r="J136" s="170">
        <v>98</v>
      </c>
      <c r="K136" s="170"/>
      <c r="L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</row>
    <row r="137" spans="7:26" x14ac:dyDescent="0.15">
      <c r="G137" s="170"/>
      <c r="H137" s="170"/>
      <c r="I137" s="170"/>
      <c r="J137" s="170">
        <v>99</v>
      </c>
      <c r="K137" s="170"/>
      <c r="L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</row>
    <row r="138" spans="7:26" x14ac:dyDescent="0.15">
      <c r="G138" s="170"/>
      <c r="H138" s="170"/>
      <c r="I138" s="170"/>
      <c r="J138" s="170">
        <v>100</v>
      </c>
      <c r="K138" s="170"/>
      <c r="L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</row>
    <row r="139" spans="7:26" x14ac:dyDescent="0.15">
      <c r="G139" s="170"/>
      <c r="H139" s="170"/>
      <c r="I139" s="170"/>
      <c r="J139" s="170">
        <v>101</v>
      </c>
      <c r="K139" s="170"/>
      <c r="L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</row>
    <row r="140" spans="7:26" x14ac:dyDescent="0.15">
      <c r="G140" s="170"/>
      <c r="H140" s="170"/>
      <c r="I140" s="170"/>
      <c r="J140" s="170">
        <v>102</v>
      </c>
      <c r="K140" s="170"/>
      <c r="L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</row>
    <row r="141" spans="7:26" x14ac:dyDescent="0.15">
      <c r="G141" s="170"/>
      <c r="H141" s="170"/>
      <c r="I141" s="170"/>
      <c r="J141" s="170">
        <v>103</v>
      </c>
      <c r="K141" s="170"/>
      <c r="L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</row>
    <row r="142" spans="7:26" x14ac:dyDescent="0.15">
      <c r="G142" s="170"/>
      <c r="H142" s="170"/>
      <c r="I142" s="170"/>
      <c r="J142" s="170">
        <v>104</v>
      </c>
      <c r="K142" s="170"/>
      <c r="L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</row>
    <row r="143" spans="7:26" x14ac:dyDescent="0.15">
      <c r="G143" s="170"/>
      <c r="H143" s="170"/>
      <c r="I143" s="170"/>
      <c r="J143" s="170">
        <v>105</v>
      </c>
      <c r="K143" s="170"/>
      <c r="L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</row>
    <row r="144" spans="7:26" x14ac:dyDescent="0.15">
      <c r="G144" s="170"/>
      <c r="H144" s="170"/>
      <c r="I144" s="170"/>
      <c r="J144" s="170">
        <v>106</v>
      </c>
      <c r="K144" s="170"/>
      <c r="L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</row>
    <row r="145" spans="7:26" x14ac:dyDescent="0.15">
      <c r="G145" s="170"/>
      <c r="H145" s="170"/>
      <c r="I145" s="170"/>
      <c r="J145" s="170">
        <v>107</v>
      </c>
      <c r="K145" s="170"/>
      <c r="L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</row>
    <row r="146" spans="7:26" x14ac:dyDescent="0.15">
      <c r="G146" s="170"/>
      <c r="H146" s="170"/>
      <c r="I146" s="170"/>
      <c r="J146" s="170">
        <v>108</v>
      </c>
      <c r="K146" s="170"/>
      <c r="L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</row>
    <row r="147" spans="7:26" x14ac:dyDescent="0.15">
      <c r="G147" s="170"/>
      <c r="H147" s="170"/>
      <c r="I147" s="170"/>
      <c r="J147" s="170">
        <v>109</v>
      </c>
      <c r="K147" s="170"/>
      <c r="L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</row>
    <row r="148" spans="7:26" x14ac:dyDescent="0.15">
      <c r="G148" s="170"/>
      <c r="H148" s="170"/>
      <c r="I148" s="170"/>
      <c r="J148" s="170">
        <v>110</v>
      </c>
      <c r="K148" s="170"/>
      <c r="L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</row>
    <row r="149" spans="7:26" x14ac:dyDescent="0.15">
      <c r="G149" s="170"/>
      <c r="H149" s="170"/>
      <c r="I149" s="170"/>
      <c r="J149" s="170">
        <v>111</v>
      </c>
      <c r="K149" s="170"/>
      <c r="L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</row>
    <row r="150" spans="7:26" x14ac:dyDescent="0.15">
      <c r="G150" s="170"/>
      <c r="H150" s="170"/>
      <c r="I150" s="170"/>
      <c r="J150" s="170">
        <v>112</v>
      </c>
      <c r="K150" s="170"/>
      <c r="L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</row>
    <row r="151" spans="7:26" x14ac:dyDescent="0.15">
      <c r="G151" s="170"/>
      <c r="H151" s="170"/>
      <c r="I151" s="170"/>
      <c r="J151" s="170">
        <v>113</v>
      </c>
      <c r="K151" s="170"/>
      <c r="L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</row>
    <row r="152" spans="7:26" x14ac:dyDescent="0.15">
      <c r="G152" s="170"/>
      <c r="H152" s="170"/>
      <c r="I152" s="170"/>
      <c r="J152" s="170">
        <v>114</v>
      </c>
      <c r="K152" s="170"/>
      <c r="L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</row>
    <row r="153" spans="7:26" x14ac:dyDescent="0.15">
      <c r="G153" s="170"/>
      <c r="H153" s="170"/>
      <c r="I153" s="170"/>
      <c r="J153" s="170">
        <v>115</v>
      </c>
      <c r="K153" s="170"/>
      <c r="L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</row>
    <row r="154" spans="7:26" x14ac:dyDescent="0.15">
      <c r="G154" s="170"/>
      <c r="H154" s="170"/>
      <c r="I154" s="170"/>
      <c r="J154" s="170">
        <v>116</v>
      </c>
      <c r="K154" s="170"/>
      <c r="L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</row>
    <row r="155" spans="7:26" x14ac:dyDescent="0.15">
      <c r="G155" s="170"/>
      <c r="H155" s="170"/>
      <c r="I155" s="170"/>
      <c r="J155" s="170">
        <v>117</v>
      </c>
      <c r="K155" s="170"/>
      <c r="L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</row>
    <row r="156" spans="7:26" x14ac:dyDescent="0.15">
      <c r="G156" s="170"/>
      <c r="H156" s="170"/>
      <c r="I156" s="170"/>
      <c r="J156" s="170">
        <v>118</v>
      </c>
      <c r="K156" s="170"/>
      <c r="L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</row>
    <row r="157" spans="7:26" x14ac:dyDescent="0.15">
      <c r="G157" s="170"/>
      <c r="H157" s="170"/>
      <c r="I157" s="170"/>
      <c r="J157" s="170">
        <v>119</v>
      </c>
      <c r="K157" s="170"/>
      <c r="L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</row>
    <row r="158" spans="7:26" x14ac:dyDescent="0.15">
      <c r="G158" s="170"/>
      <c r="H158" s="170"/>
      <c r="I158" s="170"/>
      <c r="J158" s="170">
        <v>120</v>
      </c>
      <c r="K158" s="170"/>
      <c r="L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</row>
    <row r="159" spans="7:26" x14ac:dyDescent="0.15">
      <c r="G159" s="170"/>
      <c r="H159" s="170"/>
      <c r="I159" s="170"/>
      <c r="J159" s="170">
        <v>121</v>
      </c>
      <c r="K159" s="170"/>
      <c r="L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</row>
    <row r="160" spans="7:26" x14ac:dyDescent="0.15">
      <c r="G160" s="170"/>
      <c r="H160" s="170"/>
      <c r="I160" s="170"/>
      <c r="J160" s="170">
        <v>122</v>
      </c>
      <c r="K160" s="170"/>
      <c r="L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</row>
    <row r="161" spans="7:26" x14ac:dyDescent="0.15">
      <c r="G161" s="170"/>
      <c r="H161" s="170"/>
      <c r="I161" s="170"/>
      <c r="J161" s="170">
        <v>123</v>
      </c>
      <c r="K161" s="170"/>
      <c r="L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</row>
    <row r="162" spans="7:26" x14ac:dyDescent="0.15">
      <c r="G162" s="170"/>
      <c r="H162" s="170"/>
      <c r="I162" s="170"/>
      <c r="J162" s="170">
        <v>124</v>
      </c>
      <c r="K162" s="170"/>
      <c r="L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</row>
    <row r="163" spans="7:26" x14ac:dyDescent="0.15">
      <c r="G163" s="170"/>
      <c r="H163" s="170"/>
      <c r="I163" s="170"/>
      <c r="J163" s="170">
        <v>125</v>
      </c>
      <c r="K163" s="170"/>
      <c r="L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</row>
    <row r="164" spans="7:26" x14ac:dyDescent="0.15">
      <c r="G164" s="170"/>
      <c r="H164" s="170"/>
      <c r="I164" s="170"/>
      <c r="J164" s="170">
        <v>126</v>
      </c>
      <c r="K164" s="170"/>
      <c r="L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</row>
    <row r="165" spans="7:26" x14ac:dyDescent="0.15">
      <c r="G165" s="170"/>
      <c r="H165" s="170"/>
      <c r="I165" s="170"/>
      <c r="J165" s="170">
        <v>127</v>
      </c>
      <c r="K165" s="170"/>
      <c r="L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</row>
    <row r="166" spans="7:26" x14ac:dyDescent="0.15">
      <c r="G166" s="170"/>
      <c r="H166" s="170"/>
      <c r="I166" s="170"/>
      <c r="J166" s="170">
        <v>128</v>
      </c>
      <c r="K166" s="170"/>
      <c r="L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</row>
    <row r="167" spans="7:26" x14ac:dyDescent="0.15">
      <c r="G167" s="170"/>
      <c r="H167" s="170"/>
      <c r="I167" s="170"/>
      <c r="J167" s="170">
        <v>129</v>
      </c>
      <c r="K167" s="170"/>
      <c r="L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</row>
    <row r="168" spans="7:26" x14ac:dyDescent="0.15">
      <c r="G168" s="170"/>
      <c r="H168" s="170"/>
      <c r="I168" s="170"/>
      <c r="J168" s="170">
        <v>130</v>
      </c>
      <c r="K168" s="170"/>
      <c r="L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</row>
    <row r="169" spans="7:26" x14ac:dyDescent="0.15">
      <c r="G169" s="170"/>
      <c r="H169" s="170"/>
      <c r="I169" s="170"/>
      <c r="J169" s="170">
        <v>131</v>
      </c>
      <c r="K169" s="170"/>
      <c r="L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</row>
    <row r="170" spans="7:26" x14ac:dyDescent="0.15">
      <c r="G170" s="170"/>
      <c r="H170" s="170"/>
      <c r="I170" s="170"/>
      <c r="J170" s="170">
        <v>132</v>
      </c>
      <c r="K170" s="170"/>
      <c r="L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</row>
    <row r="171" spans="7:26" x14ac:dyDescent="0.15">
      <c r="G171" s="170"/>
      <c r="H171" s="170"/>
      <c r="I171" s="170"/>
      <c r="J171" s="170">
        <v>133</v>
      </c>
      <c r="K171" s="170"/>
      <c r="L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</row>
    <row r="172" spans="7:26" x14ac:dyDescent="0.15">
      <c r="G172" s="170"/>
      <c r="H172" s="170"/>
      <c r="I172" s="170"/>
      <c r="J172" s="170">
        <v>134</v>
      </c>
      <c r="K172" s="170"/>
      <c r="L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</row>
    <row r="173" spans="7:26" x14ac:dyDescent="0.15">
      <c r="G173" s="170"/>
      <c r="H173" s="170"/>
      <c r="I173" s="170"/>
      <c r="J173" s="170">
        <v>135</v>
      </c>
      <c r="K173" s="170"/>
      <c r="L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</row>
    <row r="174" spans="7:26" x14ac:dyDescent="0.15">
      <c r="G174" s="170"/>
      <c r="H174" s="170"/>
      <c r="I174" s="170"/>
      <c r="J174" s="170">
        <v>136</v>
      </c>
      <c r="K174" s="170"/>
      <c r="L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</row>
    <row r="175" spans="7:26" x14ac:dyDescent="0.15">
      <c r="G175" s="170"/>
      <c r="H175" s="170"/>
      <c r="I175" s="170"/>
      <c r="J175" s="170">
        <v>137</v>
      </c>
      <c r="K175" s="170"/>
      <c r="L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</row>
    <row r="176" spans="7:26" x14ac:dyDescent="0.15">
      <c r="G176" s="170"/>
      <c r="H176" s="170"/>
      <c r="I176" s="170"/>
      <c r="J176" s="170">
        <v>138</v>
      </c>
      <c r="K176" s="170"/>
      <c r="L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</row>
    <row r="177" spans="7:26" x14ac:dyDescent="0.15">
      <c r="G177" s="170"/>
      <c r="H177" s="170"/>
      <c r="I177" s="170"/>
      <c r="J177" s="170">
        <v>139</v>
      </c>
      <c r="K177" s="170"/>
      <c r="L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</row>
    <row r="178" spans="7:26" x14ac:dyDescent="0.15">
      <c r="G178" s="170"/>
      <c r="H178" s="170"/>
      <c r="I178" s="170"/>
      <c r="J178" s="170">
        <v>140</v>
      </c>
      <c r="K178" s="170"/>
      <c r="L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</row>
    <row r="179" spans="7:26" x14ac:dyDescent="0.15">
      <c r="G179" s="170"/>
      <c r="H179" s="170"/>
      <c r="I179" s="170"/>
      <c r="J179" s="170">
        <v>141</v>
      </c>
      <c r="K179" s="170"/>
      <c r="L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</row>
    <row r="180" spans="7:26" x14ac:dyDescent="0.15">
      <c r="G180" s="170"/>
      <c r="H180" s="170"/>
      <c r="I180" s="170"/>
      <c r="J180" s="170">
        <v>142</v>
      </c>
      <c r="K180" s="170"/>
      <c r="L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</row>
    <row r="181" spans="7:26" x14ac:dyDescent="0.15">
      <c r="G181" s="170"/>
      <c r="H181" s="170"/>
      <c r="I181" s="170"/>
      <c r="J181" s="170">
        <v>143</v>
      </c>
      <c r="K181" s="170"/>
      <c r="L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</row>
    <row r="182" spans="7:26" x14ac:dyDescent="0.15">
      <c r="G182" s="170"/>
      <c r="H182" s="170"/>
      <c r="I182" s="170"/>
      <c r="J182" s="170">
        <v>144</v>
      </c>
      <c r="K182" s="170"/>
      <c r="L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</row>
    <row r="183" spans="7:26" x14ac:dyDescent="0.15">
      <c r="G183" s="170"/>
      <c r="H183" s="170"/>
      <c r="I183" s="170"/>
      <c r="J183" s="170">
        <v>145</v>
      </c>
      <c r="K183" s="170"/>
      <c r="L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</row>
    <row r="184" spans="7:26" x14ac:dyDescent="0.15">
      <c r="G184" s="170"/>
      <c r="H184" s="170"/>
      <c r="I184" s="170"/>
      <c r="J184" s="170">
        <v>146</v>
      </c>
      <c r="K184" s="170"/>
      <c r="L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</row>
    <row r="185" spans="7:26" x14ac:dyDescent="0.15">
      <c r="G185" s="170"/>
      <c r="H185" s="170"/>
      <c r="I185" s="170"/>
      <c r="J185" s="170">
        <v>147</v>
      </c>
      <c r="K185" s="170"/>
      <c r="L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</row>
    <row r="186" spans="7:26" x14ac:dyDescent="0.15">
      <c r="G186" s="170"/>
      <c r="H186" s="170"/>
      <c r="I186" s="170"/>
      <c r="J186" s="170">
        <v>148</v>
      </c>
      <c r="K186" s="170"/>
      <c r="L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</row>
    <row r="187" spans="7:26" x14ac:dyDescent="0.15">
      <c r="G187" s="170"/>
      <c r="H187" s="170"/>
      <c r="I187" s="170"/>
      <c r="J187" s="170">
        <v>149</v>
      </c>
      <c r="K187" s="170"/>
      <c r="L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</row>
    <row r="188" spans="7:26" x14ac:dyDescent="0.15">
      <c r="G188" s="170"/>
      <c r="H188" s="170"/>
      <c r="I188" s="170"/>
      <c r="J188" s="170">
        <v>150</v>
      </c>
      <c r="K188" s="170"/>
      <c r="L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</row>
    <row r="189" spans="7:26" x14ac:dyDescent="0.15">
      <c r="G189" s="170"/>
      <c r="H189" s="170"/>
      <c r="I189" s="170"/>
      <c r="J189" s="170">
        <v>151</v>
      </c>
      <c r="K189" s="170"/>
      <c r="L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</row>
    <row r="190" spans="7:26" x14ac:dyDescent="0.15">
      <c r="G190" s="170"/>
      <c r="H190" s="170"/>
      <c r="I190" s="170"/>
      <c r="J190" s="170">
        <v>152</v>
      </c>
      <c r="K190" s="170"/>
      <c r="L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</row>
    <row r="191" spans="7:26" x14ac:dyDescent="0.15">
      <c r="G191" s="170"/>
      <c r="H191" s="170"/>
      <c r="I191" s="170"/>
      <c r="J191" s="170">
        <v>153</v>
      </c>
      <c r="K191" s="170"/>
      <c r="L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</row>
    <row r="192" spans="7:26" x14ac:dyDescent="0.15">
      <c r="G192" s="170"/>
      <c r="H192" s="170"/>
      <c r="I192" s="170"/>
      <c r="J192" s="170">
        <v>154</v>
      </c>
      <c r="K192" s="170"/>
      <c r="L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</row>
    <row r="193" spans="7:26" x14ac:dyDescent="0.15">
      <c r="G193" s="170"/>
      <c r="H193" s="170"/>
      <c r="I193" s="170"/>
      <c r="J193" s="170">
        <v>155</v>
      </c>
      <c r="K193" s="170"/>
      <c r="L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</row>
    <row r="194" spans="7:26" x14ac:dyDescent="0.15">
      <c r="G194" s="170"/>
      <c r="H194" s="170"/>
      <c r="I194" s="170"/>
      <c r="J194" s="170">
        <v>156</v>
      </c>
      <c r="K194" s="170"/>
      <c r="L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</row>
    <row r="195" spans="7:26" x14ac:dyDescent="0.15">
      <c r="G195" s="170"/>
      <c r="H195" s="170"/>
      <c r="I195" s="170"/>
      <c r="J195" s="170">
        <v>157</v>
      </c>
      <c r="K195" s="170"/>
      <c r="L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</row>
    <row r="196" spans="7:26" x14ac:dyDescent="0.15">
      <c r="G196" s="170"/>
      <c r="H196" s="170"/>
      <c r="I196" s="170"/>
      <c r="J196" s="170">
        <v>158</v>
      </c>
      <c r="K196" s="170"/>
      <c r="L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</row>
    <row r="197" spans="7:26" x14ac:dyDescent="0.15">
      <c r="G197" s="170"/>
      <c r="H197" s="170"/>
      <c r="I197" s="170"/>
      <c r="J197" s="170">
        <v>159</v>
      </c>
      <c r="K197" s="170"/>
      <c r="L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</row>
    <row r="198" spans="7:26" x14ac:dyDescent="0.15">
      <c r="G198" s="170"/>
      <c r="H198" s="170"/>
      <c r="I198" s="170"/>
      <c r="J198" s="170">
        <v>160</v>
      </c>
      <c r="K198" s="170"/>
      <c r="L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</row>
    <row r="199" spans="7:26" x14ac:dyDescent="0.15">
      <c r="G199" s="170"/>
      <c r="H199" s="170"/>
      <c r="I199" s="170"/>
      <c r="J199" s="170">
        <v>161</v>
      </c>
      <c r="K199" s="170"/>
      <c r="L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</row>
    <row r="200" spans="7:26" x14ac:dyDescent="0.15">
      <c r="G200" s="170"/>
      <c r="H200" s="170"/>
      <c r="I200" s="170"/>
      <c r="J200" s="170">
        <v>162</v>
      </c>
      <c r="K200" s="170"/>
      <c r="L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</row>
    <row r="201" spans="7:26" x14ac:dyDescent="0.15">
      <c r="G201" s="170"/>
      <c r="H201" s="170"/>
      <c r="I201" s="170"/>
      <c r="J201" s="170">
        <v>163</v>
      </c>
      <c r="K201" s="170"/>
      <c r="L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</row>
    <row r="202" spans="7:26" x14ac:dyDescent="0.15">
      <c r="G202" s="170"/>
      <c r="H202" s="170"/>
      <c r="I202" s="170"/>
      <c r="J202" s="170">
        <v>164</v>
      </c>
      <c r="K202" s="170"/>
      <c r="L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</row>
    <row r="203" spans="7:26" x14ac:dyDescent="0.15">
      <c r="G203" s="170"/>
      <c r="H203" s="170"/>
      <c r="I203" s="170"/>
      <c r="J203" s="170">
        <v>165</v>
      </c>
      <c r="K203" s="170"/>
      <c r="L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</row>
    <row r="204" spans="7:26" x14ac:dyDescent="0.15">
      <c r="G204" s="170"/>
      <c r="H204" s="170"/>
      <c r="I204" s="170"/>
      <c r="J204" s="170">
        <v>166</v>
      </c>
      <c r="K204" s="170"/>
      <c r="L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</row>
    <row r="205" spans="7:26" x14ac:dyDescent="0.15">
      <c r="G205" s="170"/>
      <c r="H205" s="170"/>
      <c r="I205" s="170"/>
      <c r="J205" s="170">
        <v>167</v>
      </c>
      <c r="K205" s="170"/>
      <c r="L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</row>
    <row r="206" spans="7:26" x14ac:dyDescent="0.15">
      <c r="G206" s="170"/>
      <c r="H206" s="170"/>
      <c r="I206" s="170"/>
      <c r="J206" s="170">
        <v>168</v>
      </c>
      <c r="K206" s="170"/>
      <c r="L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</row>
    <row r="207" spans="7:26" x14ac:dyDescent="0.15">
      <c r="G207" s="170"/>
      <c r="H207" s="170"/>
      <c r="I207" s="170"/>
      <c r="J207" s="170">
        <v>169</v>
      </c>
      <c r="K207" s="170"/>
      <c r="L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</row>
    <row r="208" spans="7:26" x14ac:dyDescent="0.15">
      <c r="G208" s="170"/>
      <c r="H208" s="170"/>
      <c r="I208" s="170"/>
      <c r="J208" s="170">
        <v>170</v>
      </c>
      <c r="K208" s="170"/>
      <c r="L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</row>
    <row r="209" spans="7:26" x14ac:dyDescent="0.15">
      <c r="G209" s="170"/>
      <c r="H209" s="170"/>
      <c r="I209" s="170"/>
      <c r="J209" s="170">
        <v>171</v>
      </c>
      <c r="K209" s="170"/>
      <c r="L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</row>
    <row r="210" spans="7:26" x14ac:dyDescent="0.15">
      <c r="G210" s="170"/>
      <c r="H210" s="170"/>
      <c r="I210" s="170"/>
      <c r="J210" s="170">
        <v>172</v>
      </c>
      <c r="K210" s="170"/>
      <c r="L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</row>
    <row r="211" spans="7:26" x14ac:dyDescent="0.15">
      <c r="G211" s="170"/>
      <c r="H211" s="170"/>
      <c r="I211" s="170"/>
      <c r="J211" s="170">
        <v>173</v>
      </c>
      <c r="K211" s="170"/>
      <c r="L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</row>
    <row r="212" spans="7:26" x14ac:dyDescent="0.15">
      <c r="G212" s="170"/>
      <c r="H212" s="170"/>
      <c r="I212" s="170"/>
      <c r="J212" s="170">
        <v>174</v>
      </c>
      <c r="K212" s="170"/>
      <c r="L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</row>
    <row r="213" spans="7:26" x14ac:dyDescent="0.15">
      <c r="G213" s="170"/>
      <c r="H213" s="170"/>
      <c r="I213" s="170"/>
      <c r="J213" s="170">
        <v>175</v>
      </c>
      <c r="K213" s="170"/>
      <c r="L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</row>
    <row r="214" spans="7:26" x14ac:dyDescent="0.15">
      <c r="G214" s="170"/>
      <c r="H214" s="170"/>
      <c r="I214" s="170"/>
      <c r="J214" s="170">
        <v>176</v>
      </c>
      <c r="K214" s="170"/>
      <c r="L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</row>
    <row r="215" spans="7:26" x14ac:dyDescent="0.15">
      <c r="G215" s="170"/>
      <c r="H215" s="170"/>
      <c r="I215" s="170"/>
      <c r="J215" s="170">
        <v>177</v>
      </c>
      <c r="K215" s="170"/>
      <c r="L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</row>
    <row r="216" spans="7:26" x14ac:dyDescent="0.15">
      <c r="G216" s="170"/>
      <c r="H216" s="170"/>
      <c r="I216" s="170"/>
      <c r="J216" s="170">
        <v>178</v>
      </c>
      <c r="K216" s="170"/>
      <c r="L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</row>
    <row r="217" spans="7:26" x14ac:dyDescent="0.15">
      <c r="G217" s="170"/>
      <c r="H217" s="170"/>
      <c r="I217" s="170"/>
      <c r="J217" s="170">
        <v>179</v>
      </c>
      <c r="K217" s="170"/>
      <c r="L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</row>
    <row r="218" spans="7:26" x14ac:dyDescent="0.15">
      <c r="G218" s="170"/>
      <c r="H218" s="170"/>
      <c r="I218" s="170"/>
      <c r="J218" s="170">
        <v>180</v>
      </c>
      <c r="K218" s="170"/>
      <c r="L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</row>
    <row r="219" spans="7:26" x14ac:dyDescent="0.15">
      <c r="G219" s="170"/>
      <c r="H219" s="170"/>
      <c r="I219" s="170"/>
      <c r="J219" s="170">
        <v>181</v>
      </c>
      <c r="K219" s="170"/>
      <c r="L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</row>
    <row r="220" spans="7:26" x14ac:dyDescent="0.15">
      <c r="G220" s="170"/>
      <c r="H220" s="170"/>
      <c r="I220" s="170"/>
      <c r="J220" s="170">
        <v>182</v>
      </c>
      <c r="K220" s="170"/>
      <c r="L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</row>
    <row r="221" spans="7:26" x14ac:dyDescent="0.15">
      <c r="G221" s="170"/>
      <c r="H221" s="170"/>
      <c r="I221" s="170"/>
      <c r="J221" s="170">
        <v>183</v>
      </c>
      <c r="K221" s="170"/>
      <c r="L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</row>
    <row r="222" spans="7:26" x14ac:dyDescent="0.15">
      <c r="G222" s="170"/>
      <c r="H222" s="170"/>
      <c r="I222" s="170"/>
      <c r="J222" s="170">
        <v>184</v>
      </c>
      <c r="K222" s="170"/>
      <c r="L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</row>
    <row r="223" spans="7:26" x14ac:dyDescent="0.15">
      <c r="G223" s="170"/>
      <c r="H223" s="170"/>
      <c r="I223" s="170"/>
      <c r="J223" s="170">
        <v>185</v>
      </c>
      <c r="K223" s="170"/>
      <c r="L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</row>
    <row r="224" spans="7:26" x14ac:dyDescent="0.15">
      <c r="G224" s="170"/>
      <c r="H224" s="170"/>
      <c r="I224" s="170"/>
      <c r="J224" s="170">
        <v>186</v>
      </c>
      <c r="K224" s="170"/>
      <c r="L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</row>
    <row r="225" spans="7:59" x14ac:dyDescent="0.15">
      <c r="G225" s="170"/>
      <c r="H225" s="170"/>
      <c r="I225" s="170"/>
      <c r="J225" s="170">
        <v>187</v>
      </c>
      <c r="K225" s="170"/>
      <c r="L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</row>
    <row r="226" spans="7:59" x14ac:dyDescent="0.15">
      <c r="G226" s="170"/>
      <c r="H226" s="170"/>
      <c r="I226" s="170"/>
      <c r="J226" s="170">
        <v>188</v>
      </c>
      <c r="K226" s="170"/>
      <c r="L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</row>
    <row r="227" spans="7:59" x14ac:dyDescent="0.15">
      <c r="G227" s="170"/>
      <c r="H227" s="170"/>
      <c r="I227" s="170"/>
      <c r="J227" s="170">
        <v>189</v>
      </c>
      <c r="K227" s="170"/>
      <c r="L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</row>
    <row r="228" spans="7:59" x14ac:dyDescent="0.15">
      <c r="G228" s="170"/>
      <c r="H228" s="170"/>
      <c r="I228" s="170"/>
      <c r="J228" s="170">
        <v>190</v>
      </c>
      <c r="K228" s="170"/>
      <c r="L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</row>
    <row r="229" spans="7:59" x14ac:dyDescent="0.15">
      <c r="G229" s="170"/>
      <c r="H229" s="170"/>
      <c r="I229" s="170"/>
      <c r="J229" s="170">
        <v>191</v>
      </c>
      <c r="K229" s="170"/>
      <c r="L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</row>
    <row r="230" spans="7:59" x14ac:dyDescent="0.15">
      <c r="G230" s="170"/>
      <c r="H230" s="170"/>
      <c r="I230" s="170"/>
      <c r="J230" s="170">
        <v>192</v>
      </c>
      <c r="K230" s="170"/>
      <c r="L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</row>
    <row r="231" spans="7:59" x14ac:dyDescent="0.15"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</row>
    <row r="232" spans="7:59" x14ac:dyDescent="0.15">
      <c r="G232" s="170"/>
      <c r="H232" s="170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</row>
    <row r="233" spans="7:59" x14ac:dyDescent="0.15"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</row>
    <row r="234" spans="7:59" x14ac:dyDescent="0.15"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</row>
    <row r="235" spans="7:59" x14ac:dyDescent="0.15"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  <c r="AF235" s="170"/>
      <c r="AG235" s="170"/>
    </row>
    <row r="236" spans="7:59" x14ac:dyDescent="0.15"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N236" s="170"/>
      <c r="AO236" s="170"/>
      <c r="AP236" s="170"/>
      <c r="AQ236" s="170"/>
      <c r="AR236" s="170"/>
      <c r="AS236" s="170"/>
    </row>
    <row r="237" spans="7:59" s="135" customFormat="1" ht="17.25" customHeight="1" x14ac:dyDescent="0.15">
      <c r="AI237" s="136" t="str">
        <f>IF(I3="","",I3)</f>
        <v/>
      </c>
      <c r="AJ237" s="75" t="s">
        <v>11</v>
      </c>
      <c r="AK237" s="75"/>
      <c r="AM237" s="75"/>
      <c r="AN237" s="136" t="str">
        <f>IF(I11="","",I11)</f>
        <v/>
      </c>
      <c r="AO237" s="75" t="s">
        <v>10</v>
      </c>
      <c r="AP237" s="75"/>
      <c r="AQ237" s="75"/>
      <c r="AR237" s="75"/>
      <c r="AS237" s="75"/>
      <c r="AT237" s="75"/>
      <c r="AU237" s="136" t="str">
        <f>IF(E3="男子","○","")</f>
        <v>○</v>
      </c>
      <c r="AV237" s="75" t="s">
        <v>5</v>
      </c>
      <c r="AW237" s="75"/>
      <c r="AX237" s="75"/>
      <c r="AY237" s="499" t="s">
        <v>16</v>
      </c>
      <c r="AZ237" s="500"/>
      <c r="BA237" s="503" t="str">
        <f>IF(B5="","",B5)</f>
        <v>Ａ１</v>
      </c>
      <c r="BB237" s="504"/>
      <c r="BC237" s="504"/>
      <c r="BD237" s="504"/>
      <c r="BE237" s="504"/>
      <c r="BF237" s="504"/>
      <c r="BG237" s="505"/>
    </row>
    <row r="238" spans="7:59" s="135" customFormat="1" ht="17.25" customHeight="1" x14ac:dyDescent="0.15">
      <c r="AC238" s="75" t="s">
        <v>0</v>
      </c>
      <c r="AI238" s="136" t="str">
        <f t="shared" ref="AI238:AI243" si="10">IF(I4="","",I4)</f>
        <v/>
      </c>
      <c r="AJ238" s="75" t="s">
        <v>7</v>
      </c>
      <c r="AK238" s="75"/>
      <c r="AM238" s="75"/>
      <c r="AN238" s="136" t="str">
        <f t="shared" ref="AN238:AN240" si="11">IF(I12="","",I12)</f>
        <v/>
      </c>
      <c r="AO238" s="75" t="s">
        <v>3</v>
      </c>
      <c r="AP238" s="75"/>
      <c r="AQ238" s="75"/>
      <c r="AR238" s="75"/>
      <c r="AS238" s="75"/>
      <c r="AT238" s="75"/>
      <c r="AU238" s="136" t="str">
        <f>IF(E3="女子","○","")</f>
        <v/>
      </c>
      <c r="AV238" s="75" t="s">
        <v>6</v>
      </c>
      <c r="AW238" s="75"/>
      <c r="AX238" s="75"/>
      <c r="AY238" s="501"/>
      <c r="AZ238" s="502"/>
      <c r="BA238" s="506"/>
      <c r="BB238" s="507"/>
      <c r="BC238" s="507"/>
      <c r="BD238" s="507"/>
      <c r="BE238" s="507"/>
      <c r="BF238" s="507"/>
      <c r="BG238" s="508"/>
    </row>
    <row r="239" spans="7:59" s="135" customFormat="1" ht="17.25" customHeight="1" x14ac:dyDescent="0.15">
      <c r="AC239" s="75" t="s">
        <v>1</v>
      </c>
      <c r="AI239" s="136" t="str">
        <f t="shared" si="10"/>
        <v/>
      </c>
      <c r="AJ239" s="75" t="s">
        <v>8</v>
      </c>
      <c r="AK239" s="75"/>
      <c r="AM239" s="75"/>
      <c r="AN239" s="136" t="str">
        <f t="shared" si="11"/>
        <v>○</v>
      </c>
      <c r="AO239" s="75" t="s">
        <v>4</v>
      </c>
      <c r="AP239" s="75"/>
      <c r="AQ239" s="75"/>
      <c r="AR239" s="75"/>
      <c r="AS239" s="75"/>
      <c r="AT239" s="75"/>
      <c r="AU239" s="75"/>
      <c r="AV239" s="75"/>
      <c r="AW239" s="75"/>
      <c r="AX239" s="77"/>
      <c r="AY239" s="75"/>
      <c r="AZ239" s="75"/>
      <c r="BA239" s="75"/>
      <c r="BB239" s="75"/>
      <c r="BC239" s="75"/>
      <c r="BD239" s="75"/>
      <c r="BE239" s="75"/>
      <c r="BF239" s="75"/>
      <c r="BG239" s="75"/>
    </row>
    <row r="240" spans="7:59" s="135" customFormat="1" ht="17.25" customHeight="1" x14ac:dyDescent="0.15">
      <c r="AC240" s="75" t="s">
        <v>2</v>
      </c>
      <c r="AI240" s="136" t="str">
        <f t="shared" si="10"/>
        <v>○</v>
      </c>
      <c r="AJ240" s="75" t="s">
        <v>12</v>
      </c>
      <c r="AK240" s="75"/>
      <c r="AM240" s="75"/>
      <c r="AN240" s="136" t="str">
        <f t="shared" si="11"/>
        <v/>
      </c>
      <c r="AO240" s="75" t="str">
        <f>IF(namelist!AL250="","",namelist!AL250)</f>
        <v/>
      </c>
      <c r="AP240" s="75"/>
      <c r="AQ240" s="75"/>
      <c r="AR240" s="75"/>
      <c r="AS240" s="75"/>
      <c r="AT240" s="75"/>
      <c r="AU240" s="75"/>
      <c r="AV240" s="75"/>
      <c r="AW240" s="75"/>
      <c r="AX240" s="77"/>
      <c r="AY240" s="75"/>
      <c r="AZ240" s="75"/>
      <c r="BA240" s="75"/>
      <c r="BB240" s="75"/>
      <c r="BC240" s="75"/>
      <c r="BD240" s="75"/>
      <c r="BE240" s="75"/>
      <c r="BF240" s="75"/>
      <c r="BG240" s="75"/>
    </row>
    <row r="241" spans="29:59" s="135" customFormat="1" ht="17.25" customHeight="1" x14ac:dyDescent="0.15">
      <c r="AI241" s="136" t="str">
        <f t="shared" si="10"/>
        <v/>
      </c>
      <c r="AJ241" s="75" t="s">
        <v>13</v>
      </c>
      <c r="AK241" s="75"/>
      <c r="AN241" s="137"/>
      <c r="AX241" s="138"/>
    </row>
    <row r="242" spans="29:59" s="135" customFormat="1" ht="17.25" customHeight="1" x14ac:dyDescent="0.15">
      <c r="AI242" s="136" t="str">
        <f t="shared" si="10"/>
        <v/>
      </c>
      <c r="AJ242" s="75" t="s">
        <v>9</v>
      </c>
      <c r="AK242" s="75"/>
      <c r="AQ242" s="396" t="s">
        <v>23</v>
      </c>
      <c r="AR242" s="398"/>
      <c r="AS242" s="399"/>
      <c r="AT242" s="493"/>
      <c r="AU242" s="509">
        <f>+B1</f>
        <v>2016</v>
      </c>
      <c r="AV242" s="398"/>
      <c r="AW242" s="398"/>
      <c r="AX242" s="139" t="s">
        <v>24</v>
      </c>
      <c r="AY242" s="398">
        <f>+B2</f>
        <v>8</v>
      </c>
      <c r="AZ242" s="398"/>
      <c r="BA242" s="139" t="s">
        <v>25</v>
      </c>
      <c r="BB242" s="398">
        <f>+B3</f>
        <v>2</v>
      </c>
      <c r="BC242" s="398"/>
      <c r="BD242" s="139" t="s">
        <v>26</v>
      </c>
      <c r="BE242" s="354" t="s">
        <v>27</v>
      </c>
      <c r="BF242" s="354" t="str">
        <f>+B4</f>
        <v>月</v>
      </c>
      <c r="BG242" s="360" t="s">
        <v>28</v>
      </c>
    </row>
    <row r="243" spans="29:59" s="135" customFormat="1" ht="17.25" customHeight="1" x14ac:dyDescent="0.15">
      <c r="AI243" s="136" t="str">
        <f t="shared" si="10"/>
        <v/>
      </c>
      <c r="AJ243" s="75" t="str">
        <f>IF(namelist!AL245="","",namelist!AL245)</f>
        <v>公式記録用紙</v>
      </c>
      <c r="AK243" s="75"/>
      <c r="AQ243" s="396" t="s">
        <v>15</v>
      </c>
      <c r="AR243" s="398"/>
      <c r="AS243" s="399"/>
      <c r="AT243" s="493"/>
      <c r="AU243" s="494" t="str">
        <f>+E2</f>
        <v>高松宮記念杯第67回全日本高等学校ハンドボール選手権大会</v>
      </c>
      <c r="AV243" s="494"/>
      <c r="AW243" s="494"/>
      <c r="AX243" s="494"/>
      <c r="AY243" s="494"/>
      <c r="AZ243" s="494"/>
      <c r="BA243" s="494"/>
      <c r="BB243" s="494"/>
      <c r="BC243" s="494"/>
      <c r="BD243" s="494"/>
      <c r="BE243" s="494"/>
      <c r="BF243" s="494"/>
      <c r="BG243" s="495"/>
    </row>
    <row r="244" spans="29:59" s="135" customFormat="1" ht="7.5" customHeight="1" x14ac:dyDescent="0.15">
      <c r="AI244" s="138"/>
      <c r="AX244" s="138"/>
    </row>
    <row r="245" spans="29:59" s="135" customFormat="1" ht="18.75" customHeight="1" x14ac:dyDescent="0.15">
      <c r="AL245" s="496" t="s">
        <v>14</v>
      </c>
      <c r="AM245" s="496"/>
      <c r="AN245" s="496"/>
      <c r="AO245" s="496"/>
      <c r="AP245" s="496"/>
      <c r="AQ245" s="496"/>
      <c r="AR245" s="496"/>
      <c r="AS245" s="496"/>
      <c r="AT245" s="496"/>
      <c r="AU245" s="496"/>
      <c r="AV245" s="496"/>
      <c r="AW245" s="496"/>
      <c r="AX245" s="496"/>
    </row>
    <row r="246" spans="29:59" s="135" customFormat="1" ht="3.75" customHeight="1" x14ac:dyDescent="0.15">
      <c r="AV246" s="138"/>
    </row>
    <row r="247" spans="29:59" s="135" customFormat="1" ht="22.5" customHeight="1" x14ac:dyDescent="0.15">
      <c r="AC247" s="352" t="s">
        <v>18</v>
      </c>
      <c r="AD247" s="497" t="str">
        <f>+C8</f>
        <v>県立岩国商業高等学校</v>
      </c>
      <c r="AE247" s="497"/>
      <c r="AF247" s="497"/>
      <c r="AG247" s="497"/>
      <c r="AH247" s="497"/>
      <c r="AI247" s="497"/>
      <c r="AJ247" s="497"/>
      <c r="AK247" s="497"/>
      <c r="AL247" s="497"/>
      <c r="AM247" s="497"/>
      <c r="AN247" s="497"/>
      <c r="AO247" s="497"/>
      <c r="AP247" s="497"/>
      <c r="AQ247" s="497"/>
      <c r="AR247" s="497" t="str">
        <f>+C10</f>
        <v>県立下関中央工業高等学校</v>
      </c>
      <c r="AS247" s="498"/>
      <c r="AT247" s="497"/>
      <c r="AU247" s="497"/>
      <c r="AV247" s="497"/>
      <c r="AW247" s="497"/>
      <c r="AX247" s="497"/>
      <c r="AY247" s="497"/>
      <c r="AZ247" s="497"/>
      <c r="BA247" s="497"/>
      <c r="BB247" s="497"/>
      <c r="BC247" s="497"/>
      <c r="BD247" s="497"/>
      <c r="BE247" s="497"/>
      <c r="BF247" s="497"/>
      <c r="BG247" s="352" t="s">
        <v>19</v>
      </c>
    </row>
    <row r="248" spans="29:59" s="135" customFormat="1" ht="9" customHeight="1" x14ac:dyDescent="0.15">
      <c r="AC248" s="143" t="s">
        <v>20</v>
      </c>
      <c r="AD248" s="144"/>
      <c r="AE248" s="144"/>
      <c r="AF248" s="145"/>
      <c r="AG248" s="143" t="s">
        <v>21</v>
      </c>
      <c r="AH248" s="144"/>
      <c r="AI248" s="144"/>
      <c r="AJ248" s="144"/>
      <c r="AK248" s="144"/>
      <c r="AL248" s="145"/>
      <c r="AM248" s="143" t="s">
        <v>22</v>
      </c>
      <c r="AN248" s="144"/>
      <c r="AO248" s="144"/>
      <c r="AP248" s="144"/>
      <c r="AQ248" s="144"/>
      <c r="AR248" s="144"/>
      <c r="AS248" s="252"/>
      <c r="AT248" s="144"/>
      <c r="AU248" s="144"/>
      <c r="AV248" s="144"/>
      <c r="AW248" s="144"/>
      <c r="AX248" s="144"/>
      <c r="AY248" s="144"/>
      <c r="AZ248" s="144"/>
      <c r="BA248" s="144"/>
      <c r="BB248" s="144"/>
      <c r="BC248" s="145"/>
      <c r="BD248" s="143"/>
      <c r="BE248" s="480" t="s">
        <v>29</v>
      </c>
      <c r="BF248" s="480"/>
      <c r="BG248" s="145"/>
    </row>
    <row r="249" spans="29:59" s="135" customFormat="1" ht="16.5" customHeight="1" thickBot="1" x14ac:dyDescent="0.2">
      <c r="AC249" s="481" t="str">
        <f>+E5</f>
        <v>山口県</v>
      </c>
      <c r="AD249" s="482"/>
      <c r="AE249" s="483"/>
      <c r="AF249" s="484"/>
      <c r="AG249" s="485" t="str">
        <f>+E6</f>
        <v>周南市</v>
      </c>
      <c r="AH249" s="483"/>
      <c r="AI249" s="482"/>
      <c r="AJ249" s="482"/>
      <c r="AK249" s="483"/>
      <c r="AL249" s="484"/>
      <c r="AM249" s="486" t="str">
        <f>+E1</f>
        <v>キリンビバレッジ周南総合スポーツセンター</v>
      </c>
      <c r="AN249" s="487"/>
      <c r="AO249" s="488"/>
      <c r="AP249" s="488"/>
      <c r="AQ249" s="487"/>
      <c r="AR249" s="487"/>
      <c r="AS249" s="487"/>
      <c r="AT249" s="487"/>
      <c r="AU249" s="487"/>
      <c r="AV249" s="488"/>
      <c r="AW249" s="488"/>
      <c r="AX249" s="487"/>
      <c r="AY249" s="487"/>
      <c r="AZ249" s="487"/>
      <c r="BA249" s="487"/>
      <c r="BB249" s="488"/>
      <c r="BC249" s="489"/>
      <c r="BD249" s="490" t="str">
        <f>+E4</f>
        <v>１回戦</v>
      </c>
      <c r="BE249" s="491"/>
      <c r="BF249" s="491"/>
      <c r="BG249" s="492"/>
    </row>
    <row r="250" spans="29:59" s="135" customFormat="1" ht="13.5" customHeight="1" x14ac:dyDescent="0.15">
      <c r="AC250" s="146"/>
      <c r="AD250" s="137"/>
      <c r="AE250" s="430" t="s">
        <v>18</v>
      </c>
      <c r="AF250" s="431"/>
      <c r="AG250" s="430" t="s">
        <v>19</v>
      </c>
      <c r="AH250" s="431"/>
      <c r="AI250" s="137"/>
      <c r="AJ250" s="137"/>
      <c r="AK250" s="430" t="s">
        <v>18</v>
      </c>
      <c r="AL250" s="431"/>
      <c r="AM250" s="430" t="s">
        <v>19</v>
      </c>
      <c r="AN250" s="431"/>
      <c r="AO250" s="137"/>
      <c r="AP250" s="137"/>
      <c r="AQ250" s="477" t="s">
        <v>18</v>
      </c>
      <c r="AR250" s="479"/>
      <c r="AS250" s="477" t="s">
        <v>19</v>
      </c>
      <c r="AT250" s="478"/>
      <c r="AU250" s="479"/>
      <c r="AV250" s="137"/>
      <c r="AW250" s="137"/>
      <c r="AX250" s="430" t="s">
        <v>18</v>
      </c>
      <c r="AY250" s="431"/>
      <c r="AZ250" s="430" t="s">
        <v>19</v>
      </c>
      <c r="BA250" s="431"/>
      <c r="BB250" s="137"/>
      <c r="BC250" s="137"/>
      <c r="BD250" s="430" t="s">
        <v>18</v>
      </c>
      <c r="BE250" s="431"/>
      <c r="BF250" s="430" t="s">
        <v>19</v>
      </c>
      <c r="BG250" s="431"/>
    </row>
    <row r="251" spans="29:59" s="135" customFormat="1" ht="30" customHeight="1" thickBot="1" x14ac:dyDescent="0.2">
      <c r="AC251" s="451" t="s">
        <v>30</v>
      </c>
      <c r="AD251" s="452"/>
      <c r="AE251" s="453"/>
      <c r="AF251" s="454"/>
      <c r="AG251" s="455"/>
      <c r="AH251" s="456"/>
      <c r="AI251" s="457" t="s">
        <v>31</v>
      </c>
      <c r="AJ251" s="458"/>
      <c r="AK251" s="455"/>
      <c r="AL251" s="456"/>
      <c r="AM251" s="455"/>
      <c r="AN251" s="456"/>
      <c r="AO251" s="468" t="s">
        <v>32</v>
      </c>
      <c r="AP251" s="469"/>
      <c r="AQ251" s="470"/>
      <c r="AR251" s="471"/>
      <c r="AS251" s="470"/>
      <c r="AT251" s="472"/>
      <c r="AU251" s="471"/>
      <c r="AV251" s="468" t="s">
        <v>33</v>
      </c>
      <c r="AW251" s="469"/>
      <c r="AX251" s="464"/>
      <c r="AY251" s="465"/>
      <c r="AZ251" s="464"/>
      <c r="BA251" s="465"/>
      <c r="BB251" s="466" t="s">
        <v>34</v>
      </c>
      <c r="BC251" s="467"/>
      <c r="BD251" s="464"/>
      <c r="BE251" s="465"/>
      <c r="BF251" s="464"/>
      <c r="BG251" s="465"/>
    </row>
    <row r="252" spans="29:59" s="135" customFormat="1" ht="13.5" customHeight="1" x14ac:dyDescent="0.15">
      <c r="AC252" s="147"/>
      <c r="AD252" s="148"/>
      <c r="AE252" s="149"/>
      <c r="AF252" s="150"/>
      <c r="AG252" s="430" t="s">
        <v>18</v>
      </c>
      <c r="AH252" s="431"/>
      <c r="AI252" s="474" t="s">
        <v>36</v>
      </c>
      <c r="AJ252" s="428"/>
      <c r="AK252" s="475"/>
      <c r="AL252" s="475"/>
      <c r="AM252" s="475"/>
      <c r="AN252" s="476"/>
      <c r="AV252" s="427" t="s">
        <v>36</v>
      </c>
      <c r="AW252" s="428"/>
      <c r="AX252" s="428"/>
      <c r="AY252" s="428"/>
      <c r="AZ252" s="428"/>
      <c r="BA252" s="429"/>
      <c r="BB252" s="430" t="s">
        <v>19</v>
      </c>
      <c r="BC252" s="431"/>
      <c r="BD252" s="147"/>
      <c r="BE252" s="148"/>
      <c r="BF252" s="149"/>
      <c r="BG252" s="150"/>
    </row>
    <row r="253" spans="29:59" s="135" customFormat="1" ht="13.5" customHeight="1" x14ac:dyDescent="0.15">
      <c r="AC253" s="437" t="s">
        <v>35</v>
      </c>
      <c r="AD253" s="438"/>
      <c r="AE253" s="438"/>
      <c r="AF253" s="439"/>
      <c r="AG253" s="443"/>
      <c r="AH253" s="444"/>
      <c r="AI253" s="151">
        <v>1</v>
      </c>
      <c r="AJ253" s="152"/>
      <c r="AK253" s="153">
        <v>2</v>
      </c>
      <c r="AL253" s="154" t="str">
        <f>IF(input!F241="","",input!F241)</f>
        <v/>
      </c>
      <c r="AM253" s="153">
        <v>3</v>
      </c>
      <c r="AN253" s="152"/>
      <c r="AV253" s="153">
        <v>1</v>
      </c>
      <c r="AW253" s="152"/>
      <c r="AX253" s="153">
        <v>2</v>
      </c>
      <c r="AY253" s="152" t="str">
        <f>IF(input!N241="","",input!N241)</f>
        <v/>
      </c>
      <c r="AZ253" s="153">
        <v>3</v>
      </c>
      <c r="BA253" s="155"/>
      <c r="BB253" s="443"/>
      <c r="BC253" s="444"/>
      <c r="BD253" s="437" t="s">
        <v>35</v>
      </c>
      <c r="BE253" s="438"/>
      <c r="BF253" s="438"/>
      <c r="BG253" s="439"/>
    </row>
    <row r="254" spans="29:59" s="135" customFormat="1" ht="16.5" customHeight="1" thickBot="1" x14ac:dyDescent="0.2">
      <c r="AC254" s="440"/>
      <c r="AD254" s="441"/>
      <c r="AE254" s="441"/>
      <c r="AF254" s="442"/>
      <c r="AG254" s="445"/>
      <c r="AH254" s="446"/>
      <c r="AI254" s="459"/>
      <c r="AJ254" s="460"/>
      <c r="AK254" s="461"/>
      <c r="AL254" s="460"/>
      <c r="AM254" s="462"/>
      <c r="AN254" s="463"/>
      <c r="AV254" s="462"/>
      <c r="AW254" s="463"/>
      <c r="AX254" s="462"/>
      <c r="AY254" s="463"/>
      <c r="AZ254" s="462"/>
      <c r="BA254" s="473"/>
      <c r="BB254" s="445"/>
      <c r="BC254" s="446"/>
      <c r="BD254" s="440"/>
      <c r="BE254" s="441"/>
      <c r="BF254" s="441"/>
      <c r="BG254" s="442"/>
    </row>
    <row r="255" spans="29:59" s="135" customFormat="1" ht="3.75" customHeight="1" x14ac:dyDescent="0.15">
      <c r="AC255" s="156"/>
      <c r="AD255" s="157"/>
      <c r="AE255" s="157"/>
      <c r="AF255" s="157"/>
      <c r="AG255" s="157"/>
      <c r="AH255" s="157"/>
      <c r="AI255" s="157"/>
      <c r="AJ255" s="157"/>
      <c r="AK255" s="158"/>
      <c r="AL255" s="158"/>
      <c r="AM255" s="158"/>
      <c r="AN255" s="158"/>
      <c r="AV255" s="157"/>
      <c r="AW255" s="157"/>
      <c r="AX255" s="157"/>
      <c r="AY255" s="157"/>
      <c r="AZ255" s="157"/>
      <c r="BA255" s="157"/>
      <c r="BB255" s="157"/>
      <c r="BC255" s="157"/>
      <c r="BD255" s="157"/>
      <c r="BE255" s="157"/>
      <c r="BF255" s="157"/>
      <c r="BG255" s="157"/>
    </row>
    <row r="256" spans="29:59" s="135" customFormat="1" ht="16.5" customHeight="1" x14ac:dyDescent="0.15">
      <c r="AC256" s="432" t="s">
        <v>37</v>
      </c>
      <c r="AD256" s="432"/>
      <c r="AE256" s="447" t="str">
        <f>IF(C9="","",C9)</f>
        <v>岩国商業</v>
      </c>
      <c r="AF256" s="447"/>
      <c r="AG256" s="447"/>
      <c r="AH256" s="447"/>
      <c r="AI256" s="447"/>
      <c r="AJ256" s="447"/>
      <c r="AK256" s="432" t="s">
        <v>42</v>
      </c>
      <c r="AL256" s="432"/>
      <c r="AM256" s="352" t="s">
        <v>41</v>
      </c>
      <c r="AN256" s="352" t="s">
        <v>40</v>
      </c>
      <c r="AO256" s="352" t="s">
        <v>40</v>
      </c>
      <c r="AP256" s="352" t="s">
        <v>39</v>
      </c>
      <c r="AQ256" s="270" t="s">
        <v>38</v>
      </c>
      <c r="AR256" s="448" t="s">
        <v>37</v>
      </c>
      <c r="AS256" s="449"/>
      <c r="AT256" s="450"/>
      <c r="AU256" s="447" t="str">
        <f>IF(C11="","",C11)</f>
        <v>下関中央工業</v>
      </c>
      <c r="AV256" s="447"/>
      <c r="AW256" s="447"/>
      <c r="AX256" s="447"/>
      <c r="AY256" s="447"/>
      <c r="AZ256" s="447"/>
      <c r="BA256" s="432" t="s">
        <v>42</v>
      </c>
      <c r="BB256" s="432"/>
      <c r="BC256" s="352" t="s">
        <v>41</v>
      </c>
      <c r="BD256" s="352" t="s">
        <v>40</v>
      </c>
      <c r="BE256" s="352" t="s">
        <v>40</v>
      </c>
      <c r="BF256" s="352" t="s">
        <v>39</v>
      </c>
      <c r="BG256" s="353" t="s">
        <v>38</v>
      </c>
    </row>
    <row r="257" spans="29:59" s="135" customFormat="1" ht="16.5" customHeight="1" x14ac:dyDescent="0.15">
      <c r="AC257" s="241">
        <f ca="1">+B16</f>
        <v>1</v>
      </c>
      <c r="AD257" s="269" t="str">
        <f ca="1">IF(D16=0,"",D16)</f>
        <v>C</v>
      </c>
      <c r="AE257" s="433" t="str">
        <f ca="1">+C16</f>
        <v>長門一の宮</v>
      </c>
      <c r="AF257" s="433"/>
      <c r="AG257" s="433"/>
      <c r="AH257" s="433"/>
      <c r="AI257" s="433"/>
      <c r="AJ257" s="433"/>
      <c r="AK257" s="434"/>
      <c r="AL257" s="434"/>
      <c r="AM257" s="356"/>
      <c r="AN257" s="356"/>
      <c r="AO257" s="356"/>
      <c r="AP257" s="356"/>
      <c r="AQ257" s="356"/>
      <c r="AR257" s="435">
        <f ca="1">+F16</f>
        <v>1</v>
      </c>
      <c r="AS257" s="436"/>
      <c r="AT257" s="269" t="str">
        <f ca="1">IF(H16=0,"",H16)</f>
        <v/>
      </c>
      <c r="AU257" s="433" t="str">
        <f ca="1">+G16</f>
        <v>す</v>
      </c>
      <c r="AV257" s="433"/>
      <c r="AW257" s="433"/>
      <c r="AX257" s="433"/>
      <c r="AY257" s="433"/>
      <c r="AZ257" s="433"/>
      <c r="BA257" s="434"/>
      <c r="BB257" s="434"/>
      <c r="BC257" s="356"/>
      <c r="BD257" s="356"/>
      <c r="BE257" s="356"/>
      <c r="BF257" s="356"/>
      <c r="BG257" s="356"/>
    </row>
    <row r="258" spans="29:59" s="135" customFormat="1" ht="16.5" customHeight="1" x14ac:dyDescent="0.15">
      <c r="AC258" s="242">
        <f t="shared" ref="AC258:AC272" ca="1" si="12">+B17</f>
        <v>2</v>
      </c>
      <c r="AD258" s="357" t="str">
        <f t="shared" ref="AD258:AD272" ca="1" si="13">IF(D17=0,"",D17)</f>
        <v/>
      </c>
      <c r="AE258" s="424" t="str">
        <f t="shared" ref="AE258:AE272" ca="1" si="14">+C17</f>
        <v>長府</v>
      </c>
      <c r="AF258" s="424"/>
      <c r="AG258" s="424"/>
      <c r="AH258" s="424"/>
      <c r="AI258" s="424"/>
      <c r="AJ258" s="424"/>
      <c r="AK258" s="424"/>
      <c r="AL258" s="424"/>
      <c r="AM258" s="355"/>
      <c r="AN258" s="355"/>
      <c r="AO258" s="355"/>
      <c r="AP258" s="355"/>
      <c r="AQ258" s="355"/>
      <c r="AR258" s="425">
        <f t="shared" ref="AR258:AR272" ca="1" si="15">+F17</f>
        <v>2</v>
      </c>
      <c r="AS258" s="426"/>
      <c r="AT258" s="357" t="str">
        <f t="shared" ref="AT258:AT272" ca="1" si="16">IF(H17=0,"",H17)</f>
        <v>C</v>
      </c>
      <c r="AU258" s="424" t="str">
        <f t="shared" ref="AU258:AU272" ca="1" si="17">+G17</f>
        <v>せ</v>
      </c>
      <c r="AV258" s="424"/>
      <c r="AW258" s="424"/>
      <c r="AX258" s="424"/>
      <c r="AY258" s="424"/>
      <c r="AZ258" s="424"/>
      <c r="BA258" s="424"/>
      <c r="BB258" s="424"/>
      <c r="BC258" s="355"/>
      <c r="BD258" s="355"/>
      <c r="BE258" s="355"/>
      <c r="BF258" s="355"/>
      <c r="BG258" s="355"/>
    </row>
    <row r="259" spans="29:59" s="135" customFormat="1" ht="16.5" customHeight="1" x14ac:dyDescent="0.15">
      <c r="AC259" s="242">
        <f t="shared" ca="1" si="12"/>
        <v>3</v>
      </c>
      <c r="AD259" s="357" t="str">
        <f t="shared" ca="1" si="13"/>
        <v/>
      </c>
      <c r="AE259" s="424" t="str">
        <f t="shared" ca="1" si="14"/>
        <v>小月</v>
      </c>
      <c r="AF259" s="424"/>
      <c r="AG259" s="424"/>
      <c r="AH259" s="424"/>
      <c r="AI259" s="424"/>
      <c r="AJ259" s="424"/>
      <c r="AK259" s="424"/>
      <c r="AL259" s="424"/>
      <c r="AM259" s="355"/>
      <c r="AN259" s="355"/>
      <c r="AO259" s="355"/>
      <c r="AP259" s="355"/>
      <c r="AQ259" s="355"/>
      <c r="AR259" s="425">
        <f t="shared" ca="1" si="15"/>
        <v>3</v>
      </c>
      <c r="AS259" s="426"/>
      <c r="AT259" s="357" t="str">
        <f t="shared" ca="1" si="16"/>
        <v/>
      </c>
      <c r="AU259" s="424" t="str">
        <f t="shared" ca="1" si="17"/>
        <v>そ</v>
      </c>
      <c r="AV259" s="424"/>
      <c r="AW259" s="424"/>
      <c r="AX259" s="424"/>
      <c r="AY259" s="424"/>
      <c r="AZ259" s="424"/>
      <c r="BA259" s="424"/>
      <c r="BB259" s="424"/>
      <c r="BC259" s="355"/>
      <c r="BD259" s="355"/>
      <c r="BE259" s="355"/>
      <c r="BF259" s="355"/>
      <c r="BG259" s="355"/>
    </row>
    <row r="260" spans="29:59" s="135" customFormat="1" ht="16.5" customHeight="1" x14ac:dyDescent="0.15">
      <c r="AC260" s="242">
        <f t="shared" ca="1" si="12"/>
        <v>4</v>
      </c>
      <c r="AD260" s="357" t="str">
        <f t="shared" ca="1" si="13"/>
        <v/>
      </c>
      <c r="AE260" s="424" t="str">
        <f t="shared" ca="1" si="14"/>
        <v>埴生</v>
      </c>
      <c r="AF260" s="424"/>
      <c r="AG260" s="424"/>
      <c r="AH260" s="424"/>
      <c r="AI260" s="424"/>
      <c r="AJ260" s="424"/>
      <c r="AK260" s="424"/>
      <c r="AL260" s="424"/>
      <c r="AM260" s="355"/>
      <c r="AN260" s="355"/>
      <c r="AO260" s="355"/>
      <c r="AP260" s="355"/>
      <c r="AQ260" s="355"/>
      <c r="AR260" s="425">
        <f t="shared" ca="1" si="15"/>
        <v>4</v>
      </c>
      <c r="AS260" s="426"/>
      <c r="AT260" s="357" t="str">
        <f t="shared" ca="1" si="16"/>
        <v/>
      </c>
      <c r="AU260" s="424" t="str">
        <f t="shared" ca="1" si="17"/>
        <v>た</v>
      </c>
      <c r="AV260" s="424"/>
      <c r="AW260" s="424"/>
      <c r="AX260" s="424"/>
      <c r="AY260" s="424"/>
      <c r="AZ260" s="424"/>
      <c r="BA260" s="424"/>
      <c r="BB260" s="424"/>
      <c r="BC260" s="355"/>
      <c r="BD260" s="355"/>
      <c r="BE260" s="355"/>
      <c r="BF260" s="355"/>
      <c r="BG260" s="355"/>
    </row>
    <row r="261" spans="29:59" s="135" customFormat="1" ht="16.5" customHeight="1" x14ac:dyDescent="0.15">
      <c r="AC261" s="242">
        <f t="shared" ca="1" si="12"/>
        <v>5</v>
      </c>
      <c r="AD261" s="357" t="str">
        <f t="shared" ca="1" si="13"/>
        <v/>
      </c>
      <c r="AE261" s="424" t="str">
        <f t="shared" ca="1" si="14"/>
        <v>厚狭</v>
      </c>
      <c r="AF261" s="424"/>
      <c r="AG261" s="424"/>
      <c r="AH261" s="424"/>
      <c r="AI261" s="424"/>
      <c r="AJ261" s="424"/>
      <c r="AK261" s="424"/>
      <c r="AL261" s="424"/>
      <c r="AM261" s="355"/>
      <c r="AN261" s="355"/>
      <c r="AO261" s="355"/>
      <c r="AP261" s="355"/>
      <c r="AQ261" s="355"/>
      <c r="AR261" s="425">
        <f t="shared" ca="1" si="15"/>
        <v>5</v>
      </c>
      <c r="AS261" s="426"/>
      <c r="AT261" s="357" t="str">
        <f t="shared" ca="1" si="16"/>
        <v/>
      </c>
      <c r="AU261" s="424" t="str">
        <f t="shared" ca="1" si="17"/>
        <v>ち</v>
      </c>
      <c r="AV261" s="424"/>
      <c r="AW261" s="424"/>
      <c r="AX261" s="424"/>
      <c r="AY261" s="424"/>
      <c r="AZ261" s="424"/>
      <c r="BA261" s="424"/>
      <c r="BB261" s="424"/>
      <c r="BC261" s="355"/>
      <c r="BD261" s="355"/>
      <c r="BE261" s="355"/>
      <c r="BF261" s="355"/>
      <c r="BG261" s="355"/>
    </row>
    <row r="262" spans="29:59" s="135" customFormat="1" ht="16.5" customHeight="1" x14ac:dyDescent="0.15">
      <c r="AC262" s="242">
        <f t="shared" ca="1" si="12"/>
        <v>6</v>
      </c>
      <c r="AD262" s="357" t="str">
        <f t="shared" ca="1" si="13"/>
        <v/>
      </c>
      <c r="AE262" s="424" t="str">
        <f t="shared" ca="1" si="14"/>
        <v>小野田</v>
      </c>
      <c r="AF262" s="424"/>
      <c r="AG262" s="424"/>
      <c r="AH262" s="424"/>
      <c r="AI262" s="424"/>
      <c r="AJ262" s="424"/>
      <c r="AK262" s="424"/>
      <c r="AL262" s="424"/>
      <c r="AM262" s="355"/>
      <c r="AN262" s="355"/>
      <c r="AO262" s="355"/>
      <c r="AP262" s="355"/>
      <c r="AQ262" s="355"/>
      <c r="AR262" s="425">
        <f t="shared" ca="1" si="15"/>
        <v>6</v>
      </c>
      <c r="AS262" s="426"/>
      <c r="AT262" s="357" t="str">
        <f t="shared" ca="1" si="16"/>
        <v/>
      </c>
      <c r="AU262" s="424" t="str">
        <f t="shared" ca="1" si="17"/>
        <v>つ</v>
      </c>
      <c r="AV262" s="424"/>
      <c r="AW262" s="424"/>
      <c r="AX262" s="424"/>
      <c r="AY262" s="424"/>
      <c r="AZ262" s="424"/>
      <c r="BA262" s="424"/>
      <c r="BB262" s="424"/>
      <c r="BC262" s="355"/>
      <c r="BD262" s="355"/>
      <c r="BE262" s="355"/>
      <c r="BF262" s="355"/>
      <c r="BG262" s="355"/>
    </row>
    <row r="263" spans="29:59" s="135" customFormat="1" ht="16.5" customHeight="1" x14ac:dyDescent="0.15">
      <c r="AC263" s="242">
        <f t="shared" ca="1" si="12"/>
        <v>7</v>
      </c>
      <c r="AD263" s="357" t="str">
        <f t="shared" ca="1" si="13"/>
        <v/>
      </c>
      <c r="AE263" s="424" t="str">
        <f t="shared" ca="1" si="14"/>
        <v>宇部</v>
      </c>
      <c r="AF263" s="424"/>
      <c r="AG263" s="424"/>
      <c r="AH263" s="424"/>
      <c r="AI263" s="424"/>
      <c r="AJ263" s="424"/>
      <c r="AK263" s="424"/>
      <c r="AL263" s="424"/>
      <c r="AM263" s="355"/>
      <c r="AN263" s="355"/>
      <c r="AO263" s="355"/>
      <c r="AP263" s="355"/>
      <c r="AQ263" s="355"/>
      <c r="AR263" s="425">
        <f t="shared" ca="1" si="15"/>
        <v>7</v>
      </c>
      <c r="AS263" s="426"/>
      <c r="AT263" s="357" t="str">
        <f t="shared" ca="1" si="16"/>
        <v/>
      </c>
      <c r="AU263" s="424" t="str">
        <f t="shared" ca="1" si="17"/>
        <v>て</v>
      </c>
      <c r="AV263" s="424"/>
      <c r="AW263" s="424"/>
      <c r="AX263" s="424"/>
      <c r="AY263" s="424"/>
      <c r="AZ263" s="424"/>
      <c r="BA263" s="424"/>
      <c r="BB263" s="424"/>
      <c r="BC263" s="355"/>
      <c r="BD263" s="355"/>
      <c r="BE263" s="355"/>
      <c r="BF263" s="355"/>
      <c r="BG263" s="355"/>
    </row>
    <row r="264" spans="29:59" s="135" customFormat="1" ht="16.5" customHeight="1" x14ac:dyDescent="0.15">
      <c r="AC264" s="242">
        <f t="shared" ca="1" si="12"/>
        <v>10</v>
      </c>
      <c r="AD264" s="357" t="str">
        <f t="shared" ca="1" si="13"/>
        <v/>
      </c>
      <c r="AE264" s="424" t="str">
        <f t="shared" ca="1" si="14"/>
        <v>厚東</v>
      </c>
      <c r="AF264" s="424"/>
      <c r="AG264" s="424"/>
      <c r="AH264" s="424"/>
      <c r="AI264" s="424"/>
      <c r="AJ264" s="424"/>
      <c r="AK264" s="424"/>
      <c r="AL264" s="424"/>
      <c r="AM264" s="355"/>
      <c r="AN264" s="355"/>
      <c r="AO264" s="355"/>
      <c r="AP264" s="355"/>
      <c r="AQ264" s="355"/>
      <c r="AR264" s="425">
        <f t="shared" ca="1" si="15"/>
        <v>8</v>
      </c>
      <c r="AS264" s="426"/>
      <c r="AT264" s="357" t="str">
        <f t="shared" ca="1" si="16"/>
        <v/>
      </c>
      <c r="AU264" s="424" t="str">
        <f t="shared" ca="1" si="17"/>
        <v>と</v>
      </c>
      <c r="AV264" s="424"/>
      <c r="AW264" s="424"/>
      <c r="AX264" s="424"/>
      <c r="AY264" s="424"/>
      <c r="AZ264" s="424"/>
      <c r="BA264" s="424"/>
      <c r="BB264" s="424"/>
      <c r="BC264" s="355"/>
      <c r="BD264" s="355"/>
      <c r="BE264" s="355"/>
      <c r="BF264" s="355"/>
      <c r="BG264" s="355"/>
    </row>
    <row r="265" spans="29:59" s="135" customFormat="1" ht="16.5" customHeight="1" x14ac:dyDescent="0.15">
      <c r="AC265" s="242">
        <f t="shared" ca="1" si="12"/>
        <v>11</v>
      </c>
      <c r="AD265" s="357" t="str">
        <f t="shared" ca="1" si="13"/>
        <v/>
      </c>
      <c r="AE265" s="424" t="str">
        <f t="shared" ca="1" si="14"/>
        <v>本由良</v>
      </c>
      <c r="AF265" s="424"/>
      <c r="AG265" s="424"/>
      <c r="AH265" s="424"/>
      <c r="AI265" s="424"/>
      <c r="AJ265" s="424"/>
      <c r="AK265" s="424"/>
      <c r="AL265" s="424"/>
      <c r="AM265" s="355"/>
      <c r="AN265" s="355"/>
      <c r="AO265" s="355"/>
      <c r="AP265" s="355"/>
      <c r="AQ265" s="355"/>
      <c r="AR265" s="425">
        <f t="shared" ca="1" si="15"/>
        <v>9</v>
      </c>
      <c r="AS265" s="426"/>
      <c r="AT265" s="357" t="str">
        <f t="shared" ca="1" si="16"/>
        <v/>
      </c>
      <c r="AU265" s="424" t="str">
        <f t="shared" ca="1" si="17"/>
        <v>な</v>
      </c>
      <c r="AV265" s="424"/>
      <c r="AW265" s="424"/>
      <c r="AX265" s="424"/>
      <c r="AY265" s="424"/>
      <c r="AZ265" s="424"/>
      <c r="BA265" s="424"/>
      <c r="BB265" s="424"/>
      <c r="BC265" s="355"/>
      <c r="BD265" s="355"/>
      <c r="BE265" s="355"/>
      <c r="BF265" s="355"/>
      <c r="BG265" s="355"/>
    </row>
    <row r="266" spans="29:59" s="135" customFormat="1" ht="16.5" customHeight="1" x14ac:dyDescent="0.15">
      <c r="AC266" s="242">
        <f t="shared" ca="1" si="12"/>
        <v>13</v>
      </c>
      <c r="AD266" s="357" t="str">
        <f t="shared" ca="1" si="13"/>
        <v/>
      </c>
      <c r="AE266" s="424" t="str">
        <f t="shared" ca="1" si="14"/>
        <v>小郡</v>
      </c>
      <c r="AF266" s="424"/>
      <c r="AG266" s="424"/>
      <c r="AH266" s="424"/>
      <c r="AI266" s="424"/>
      <c r="AJ266" s="424"/>
      <c r="AK266" s="424"/>
      <c r="AL266" s="424"/>
      <c r="AM266" s="355"/>
      <c r="AN266" s="355"/>
      <c r="AO266" s="355"/>
      <c r="AP266" s="355"/>
      <c r="AQ266" s="355"/>
      <c r="AR266" s="425">
        <f t="shared" ca="1" si="15"/>
        <v>10</v>
      </c>
      <c r="AS266" s="426"/>
      <c r="AT266" s="357" t="str">
        <f t="shared" ca="1" si="16"/>
        <v/>
      </c>
      <c r="AU266" s="424" t="str">
        <f t="shared" ca="1" si="17"/>
        <v>に</v>
      </c>
      <c r="AV266" s="424"/>
      <c r="AW266" s="424"/>
      <c r="AX266" s="424"/>
      <c r="AY266" s="424"/>
      <c r="AZ266" s="424"/>
      <c r="BA266" s="424"/>
      <c r="BB266" s="424"/>
      <c r="BC266" s="355"/>
      <c r="BD266" s="355"/>
      <c r="BE266" s="355"/>
      <c r="BF266" s="355"/>
      <c r="BG266" s="355"/>
    </row>
    <row r="267" spans="29:59" s="135" customFormat="1" ht="16.5" customHeight="1" x14ac:dyDescent="0.15">
      <c r="AC267" s="242">
        <f t="shared" ca="1" si="12"/>
        <v>14</v>
      </c>
      <c r="AD267" s="357" t="str">
        <f t="shared" ca="1" si="13"/>
        <v/>
      </c>
      <c r="AE267" s="424" t="str">
        <f t="shared" ca="1" si="14"/>
        <v>四辻</v>
      </c>
      <c r="AF267" s="424"/>
      <c r="AG267" s="424"/>
      <c r="AH267" s="424"/>
      <c r="AI267" s="424"/>
      <c r="AJ267" s="424"/>
      <c r="AK267" s="424"/>
      <c r="AL267" s="424"/>
      <c r="AM267" s="355"/>
      <c r="AN267" s="355"/>
      <c r="AO267" s="355"/>
      <c r="AP267" s="355"/>
      <c r="AQ267" s="355"/>
      <c r="AR267" s="425">
        <f t="shared" ca="1" si="15"/>
        <v>11</v>
      </c>
      <c r="AS267" s="426"/>
      <c r="AT267" s="357" t="str">
        <f t="shared" ca="1" si="16"/>
        <v/>
      </c>
      <c r="AU267" s="424" t="str">
        <f t="shared" ca="1" si="17"/>
        <v>ぬ</v>
      </c>
      <c r="AV267" s="424"/>
      <c r="AW267" s="424"/>
      <c r="AX267" s="424"/>
      <c r="AY267" s="424"/>
      <c r="AZ267" s="424"/>
      <c r="BA267" s="424"/>
      <c r="BB267" s="424"/>
      <c r="BC267" s="355"/>
      <c r="BD267" s="355"/>
      <c r="BE267" s="355"/>
      <c r="BF267" s="355"/>
      <c r="BG267" s="355"/>
    </row>
    <row r="268" spans="29:59" s="135" customFormat="1" ht="16.5" customHeight="1" x14ac:dyDescent="0.15">
      <c r="AC268" s="242">
        <f t="shared" ca="1" si="12"/>
        <v>15</v>
      </c>
      <c r="AD268" s="357" t="str">
        <f t="shared" ca="1" si="13"/>
        <v/>
      </c>
      <c r="AE268" s="424" t="str">
        <f t="shared" ca="1" si="14"/>
        <v>大道</v>
      </c>
      <c r="AF268" s="424"/>
      <c r="AG268" s="424"/>
      <c r="AH268" s="424"/>
      <c r="AI268" s="424"/>
      <c r="AJ268" s="424"/>
      <c r="AK268" s="424"/>
      <c r="AL268" s="424"/>
      <c r="AM268" s="355"/>
      <c r="AN268" s="355"/>
      <c r="AO268" s="355"/>
      <c r="AP268" s="355"/>
      <c r="AQ268" s="355"/>
      <c r="AR268" s="425">
        <f t="shared" ca="1" si="15"/>
        <v>12</v>
      </c>
      <c r="AS268" s="426"/>
      <c r="AT268" s="357" t="str">
        <f t="shared" ca="1" si="16"/>
        <v/>
      </c>
      <c r="AU268" s="424" t="str">
        <f t="shared" ca="1" si="17"/>
        <v>ね</v>
      </c>
      <c r="AV268" s="424"/>
      <c r="AW268" s="424"/>
      <c r="AX268" s="424"/>
      <c r="AY268" s="424"/>
      <c r="AZ268" s="424"/>
      <c r="BA268" s="424"/>
      <c r="BB268" s="424"/>
      <c r="BC268" s="355"/>
      <c r="BD268" s="355"/>
      <c r="BE268" s="355"/>
      <c r="BF268" s="355"/>
      <c r="BG268" s="355"/>
    </row>
    <row r="269" spans="29:59" s="135" customFormat="1" ht="16.5" customHeight="1" x14ac:dyDescent="0.15">
      <c r="AC269" s="242" t="str">
        <f t="shared" ca="1" si="12"/>
        <v/>
      </c>
      <c r="AD269" s="357" t="str">
        <f t="shared" ca="1" si="13"/>
        <v/>
      </c>
      <c r="AE269" s="424" t="str">
        <f t="shared" ca="1" si="14"/>
        <v/>
      </c>
      <c r="AF269" s="424"/>
      <c r="AG269" s="424"/>
      <c r="AH269" s="424"/>
      <c r="AI269" s="424"/>
      <c r="AJ269" s="424"/>
      <c r="AK269" s="424"/>
      <c r="AL269" s="424"/>
      <c r="AM269" s="355"/>
      <c r="AN269" s="355"/>
      <c r="AO269" s="355"/>
      <c r="AP269" s="355"/>
      <c r="AQ269" s="355"/>
      <c r="AR269" s="425" t="str">
        <f t="shared" ca="1" si="15"/>
        <v/>
      </c>
      <c r="AS269" s="426"/>
      <c r="AT269" s="357" t="str">
        <f t="shared" ca="1" si="16"/>
        <v/>
      </c>
      <c r="AU269" s="424" t="str">
        <f t="shared" ca="1" si="17"/>
        <v/>
      </c>
      <c r="AV269" s="424"/>
      <c r="AW269" s="424"/>
      <c r="AX269" s="424"/>
      <c r="AY269" s="424"/>
      <c r="AZ269" s="424"/>
      <c r="BA269" s="424"/>
      <c r="BB269" s="424"/>
      <c r="BC269" s="355"/>
      <c r="BD269" s="355"/>
      <c r="BE269" s="355"/>
      <c r="BF269" s="355"/>
      <c r="BG269" s="355"/>
    </row>
    <row r="270" spans="29:59" s="135" customFormat="1" ht="16.5" customHeight="1" x14ac:dyDescent="0.15">
      <c r="AC270" s="242" t="str">
        <f t="shared" ca="1" si="12"/>
        <v/>
      </c>
      <c r="AD270" s="357" t="str">
        <f t="shared" ca="1" si="13"/>
        <v/>
      </c>
      <c r="AE270" s="424" t="str">
        <f t="shared" ca="1" si="14"/>
        <v/>
      </c>
      <c r="AF270" s="424"/>
      <c r="AG270" s="424"/>
      <c r="AH270" s="424"/>
      <c r="AI270" s="424"/>
      <c r="AJ270" s="424"/>
      <c r="AK270" s="424"/>
      <c r="AL270" s="424"/>
      <c r="AM270" s="355"/>
      <c r="AN270" s="355"/>
      <c r="AO270" s="355"/>
      <c r="AP270" s="355"/>
      <c r="AQ270" s="355"/>
      <c r="AR270" s="425" t="str">
        <f t="shared" ca="1" si="15"/>
        <v/>
      </c>
      <c r="AS270" s="426"/>
      <c r="AT270" s="357" t="str">
        <f t="shared" ca="1" si="16"/>
        <v/>
      </c>
      <c r="AU270" s="424" t="str">
        <f t="shared" ca="1" si="17"/>
        <v/>
      </c>
      <c r="AV270" s="424"/>
      <c r="AW270" s="424"/>
      <c r="AX270" s="424"/>
      <c r="AY270" s="424"/>
      <c r="AZ270" s="424"/>
      <c r="BA270" s="424"/>
      <c r="BB270" s="424"/>
      <c r="BC270" s="355"/>
      <c r="BD270" s="355"/>
      <c r="BE270" s="355"/>
      <c r="BF270" s="355"/>
      <c r="BG270" s="355"/>
    </row>
    <row r="271" spans="29:59" s="135" customFormat="1" ht="16.5" customHeight="1" x14ac:dyDescent="0.15">
      <c r="AC271" s="242" t="str">
        <f t="shared" ca="1" si="12"/>
        <v/>
      </c>
      <c r="AD271" s="357" t="str">
        <f t="shared" ca="1" si="13"/>
        <v/>
      </c>
      <c r="AE271" s="424" t="str">
        <f t="shared" ca="1" si="14"/>
        <v/>
      </c>
      <c r="AF271" s="424"/>
      <c r="AG271" s="424"/>
      <c r="AH271" s="424"/>
      <c r="AI271" s="424"/>
      <c r="AJ271" s="424"/>
      <c r="AK271" s="424"/>
      <c r="AL271" s="424"/>
      <c r="AM271" s="355"/>
      <c r="AN271" s="355"/>
      <c r="AO271" s="355"/>
      <c r="AP271" s="355"/>
      <c r="AQ271" s="355"/>
      <c r="AR271" s="425" t="str">
        <f t="shared" ca="1" si="15"/>
        <v/>
      </c>
      <c r="AS271" s="426"/>
      <c r="AT271" s="357" t="str">
        <f t="shared" ca="1" si="16"/>
        <v/>
      </c>
      <c r="AU271" s="424" t="str">
        <f t="shared" ca="1" si="17"/>
        <v/>
      </c>
      <c r="AV271" s="424"/>
      <c r="AW271" s="424"/>
      <c r="AX271" s="424"/>
      <c r="AY271" s="424"/>
      <c r="AZ271" s="424"/>
      <c r="BA271" s="424"/>
      <c r="BB271" s="424"/>
      <c r="BC271" s="355"/>
      <c r="BD271" s="355"/>
      <c r="BE271" s="355"/>
      <c r="BF271" s="355"/>
      <c r="BG271" s="355"/>
    </row>
    <row r="272" spans="29:59" s="135" customFormat="1" ht="16.5" customHeight="1" x14ac:dyDescent="0.15">
      <c r="AC272" s="243" t="str">
        <f t="shared" ca="1" si="12"/>
        <v/>
      </c>
      <c r="AD272" s="358" t="str">
        <f t="shared" ca="1" si="13"/>
        <v/>
      </c>
      <c r="AE272" s="421" t="str">
        <f t="shared" ca="1" si="14"/>
        <v/>
      </c>
      <c r="AF272" s="421"/>
      <c r="AG272" s="421"/>
      <c r="AH272" s="421"/>
      <c r="AI272" s="421"/>
      <c r="AJ272" s="421"/>
      <c r="AK272" s="421"/>
      <c r="AL272" s="421"/>
      <c r="AM272" s="359"/>
      <c r="AN272" s="359"/>
      <c r="AO272" s="359"/>
      <c r="AP272" s="359"/>
      <c r="AQ272" s="359"/>
      <c r="AR272" s="422" t="str">
        <f t="shared" ca="1" si="15"/>
        <v/>
      </c>
      <c r="AS272" s="423"/>
      <c r="AT272" s="358" t="str">
        <f t="shared" ca="1" si="16"/>
        <v/>
      </c>
      <c r="AU272" s="421" t="str">
        <f t="shared" ca="1" si="17"/>
        <v/>
      </c>
      <c r="AV272" s="421"/>
      <c r="AW272" s="421"/>
      <c r="AX272" s="421"/>
      <c r="AY272" s="421"/>
      <c r="AZ272" s="421"/>
      <c r="BA272" s="421"/>
      <c r="BB272" s="421"/>
      <c r="BC272" s="359"/>
      <c r="BD272" s="359"/>
      <c r="BE272" s="359"/>
      <c r="BF272" s="359"/>
      <c r="BG272" s="359"/>
    </row>
    <row r="273" spans="29:59" s="135" customFormat="1" ht="16.5" customHeight="1" x14ac:dyDescent="0.15">
      <c r="AC273" s="414" t="str">
        <f>IF(B33="","",B33)</f>
        <v>監督Ａ</v>
      </c>
      <c r="AD273" s="414" t="e">
        <f>namelist!#REF!</f>
        <v>#REF!</v>
      </c>
      <c r="AE273" s="415" t="str">
        <f>IF(C33="","",C33)</f>
        <v>周防久保</v>
      </c>
      <c r="AF273" s="416"/>
      <c r="AG273" s="416"/>
      <c r="AH273" s="416"/>
      <c r="AI273" s="416"/>
      <c r="AJ273" s="416"/>
      <c r="AK273" s="416"/>
      <c r="AL273" s="417"/>
      <c r="AM273" s="356"/>
      <c r="AN273" s="356"/>
      <c r="AO273" s="356"/>
      <c r="AP273" s="356"/>
      <c r="AQ273" s="356"/>
      <c r="AR273" s="418" t="str">
        <f>IF(F33="","",F33)</f>
        <v>監督Ａ</v>
      </c>
      <c r="AS273" s="419"/>
      <c r="AT273" s="420"/>
      <c r="AU273" s="415" t="str">
        <f>IF(G33="","",G33)</f>
        <v>綾羅木</v>
      </c>
      <c r="AV273" s="416"/>
      <c r="AW273" s="416"/>
      <c r="AX273" s="416"/>
      <c r="AY273" s="416"/>
      <c r="AZ273" s="416"/>
      <c r="BA273" s="416"/>
      <c r="BB273" s="417"/>
      <c r="BC273" s="356"/>
      <c r="BD273" s="356"/>
      <c r="BE273" s="356"/>
      <c r="BF273" s="356"/>
      <c r="BG273" s="356"/>
    </row>
    <row r="274" spans="29:59" s="135" customFormat="1" ht="16.5" customHeight="1" x14ac:dyDescent="0.15">
      <c r="AC274" s="400" t="str">
        <f t="shared" ref="AC274:AC276" si="18">IF(B34="","",B34)</f>
        <v>役員Ｂ</v>
      </c>
      <c r="AD274" s="400" t="e">
        <f>namelist!#REF!</f>
        <v>#REF!</v>
      </c>
      <c r="AE274" s="401" t="str">
        <f t="shared" ref="AE274:AE276" si="19">IF(C34="","",C34)</f>
        <v>周防下郷</v>
      </c>
      <c r="AF274" s="402"/>
      <c r="AG274" s="402"/>
      <c r="AH274" s="402"/>
      <c r="AI274" s="402"/>
      <c r="AJ274" s="402"/>
      <c r="AK274" s="402"/>
      <c r="AL274" s="403"/>
      <c r="AM274" s="355"/>
      <c r="AN274" s="355"/>
      <c r="AO274" s="355"/>
      <c r="AP274" s="355"/>
      <c r="AQ274" s="355"/>
      <c r="AR274" s="404" t="str">
        <f t="shared" ref="AR274:AR276" si="20">IF(F34="","",F34)</f>
        <v>役員Ｂ</v>
      </c>
      <c r="AS274" s="405"/>
      <c r="AT274" s="406"/>
      <c r="AU274" s="401" t="str">
        <f t="shared" ref="AU274:AU276" si="21">IF(G34="","",G34)</f>
        <v>安岡</v>
      </c>
      <c r="AV274" s="402"/>
      <c r="AW274" s="402"/>
      <c r="AX274" s="402"/>
      <c r="AY274" s="402"/>
      <c r="AZ274" s="402"/>
      <c r="BA274" s="402"/>
      <c r="BB274" s="403"/>
      <c r="BC274" s="355"/>
      <c r="BD274" s="355"/>
      <c r="BE274" s="355"/>
      <c r="BF274" s="355"/>
      <c r="BG274" s="355"/>
    </row>
    <row r="275" spans="29:59" s="135" customFormat="1" ht="16.5" customHeight="1" x14ac:dyDescent="0.15">
      <c r="AC275" s="400" t="str">
        <f t="shared" si="18"/>
        <v>役員Ｃ</v>
      </c>
      <c r="AD275" s="400" t="e">
        <f>namelist!#REF!</f>
        <v>#REF!</v>
      </c>
      <c r="AE275" s="401" t="str">
        <f t="shared" si="19"/>
        <v>周防花岡</v>
      </c>
      <c r="AF275" s="402"/>
      <c r="AG275" s="402"/>
      <c r="AH275" s="402"/>
      <c r="AI275" s="402"/>
      <c r="AJ275" s="402"/>
      <c r="AK275" s="402"/>
      <c r="AL275" s="403"/>
      <c r="AM275" s="355"/>
      <c r="AN275" s="355"/>
      <c r="AO275" s="355"/>
      <c r="AP275" s="355"/>
      <c r="AQ275" s="355"/>
      <c r="AR275" s="404" t="str">
        <f t="shared" si="20"/>
        <v>役員Ｃ</v>
      </c>
      <c r="AS275" s="405"/>
      <c r="AT275" s="406"/>
      <c r="AU275" s="401" t="str">
        <f t="shared" si="21"/>
        <v>幡生</v>
      </c>
      <c r="AV275" s="402"/>
      <c r="AW275" s="402"/>
      <c r="AX275" s="402"/>
      <c r="AY275" s="402"/>
      <c r="AZ275" s="402"/>
      <c r="BA275" s="402"/>
      <c r="BB275" s="403"/>
      <c r="BC275" s="355"/>
      <c r="BD275" s="355"/>
      <c r="BE275" s="355"/>
      <c r="BF275" s="355"/>
      <c r="BG275" s="355"/>
    </row>
    <row r="276" spans="29:59" s="135" customFormat="1" ht="16.5" customHeight="1" x14ac:dyDescent="0.15">
      <c r="AC276" s="407" t="str">
        <f t="shared" si="18"/>
        <v>役員Ｄ</v>
      </c>
      <c r="AD276" s="407" t="e">
        <f>namelist!#REF!</f>
        <v>#REF!</v>
      </c>
      <c r="AE276" s="408" t="str">
        <f t="shared" si="19"/>
        <v>周防高森</v>
      </c>
      <c r="AF276" s="409"/>
      <c r="AG276" s="409"/>
      <c r="AH276" s="409"/>
      <c r="AI276" s="409"/>
      <c r="AJ276" s="409"/>
      <c r="AK276" s="409"/>
      <c r="AL276" s="410"/>
      <c r="AM276" s="359"/>
      <c r="AN276" s="359"/>
      <c r="AO276" s="359"/>
      <c r="AP276" s="359"/>
      <c r="AQ276" s="359"/>
      <c r="AR276" s="411" t="str">
        <f t="shared" si="20"/>
        <v>役員Ｄ</v>
      </c>
      <c r="AS276" s="412"/>
      <c r="AT276" s="413"/>
      <c r="AU276" s="408" t="str">
        <f t="shared" si="21"/>
        <v>福江</v>
      </c>
      <c r="AV276" s="409"/>
      <c r="AW276" s="409"/>
      <c r="AX276" s="409"/>
      <c r="AY276" s="409"/>
      <c r="AZ276" s="409"/>
      <c r="BA276" s="409"/>
      <c r="BB276" s="410"/>
      <c r="BC276" s="359"/>
      <c r="BD276" s="359"/>
      <c r="BE276" s="359"/>
      <c r="BF276" s="359"/>
      <c r="BG276" s="359"/>
    </row>
    <row r="277" spans="29:59" s="135" customFormat="1" ht="3.75" customHeight="1" x14ac:dyDescent="0.15"/>
    <row r="278" spans="29:59" s="135" customFormat="1" ht="25.5" customHeight="1" x14ac:dyDescent="0.15">
      <c r="AC278" s="396" t="s">
        <v>18</v>
      </c>
      <c r="AD278" s="397"/>
      <c r="AE278" s="396"/>
      <c r="AF278" s="398"/>
      <c r="AG278" s="398"/>
      <c r="AH278" s="398"/>
      <c r="AI278" s="398"/>
      <c r="AJ278" s="398"/>
      <c r="AK278" s="398"/>
      <c r="AL278" s="398"/>
      <c r="AM278" s="397"/>
      <c r="AN278" s="396" t="s">
        <v>43</v>
      </c>
      <c r="AO278" s="398"/>
      <c r="AP278" s="398"/>
      <c r="AQ278" s="398"/>
      <c r="AR278" s="398"/>
      <c r="AS278" s="399"/>
      <c r="AT278" s="398"/>
      <c r="AU278" s="398"/>
      <c r="AV278" s="397"/>
      <c r="AW278" s="396"/>
      <c r="AX278" s="398"/>
      <c r="AY278" s="398"/>
      <c r="AZ278" s="398"/>
      <c r="BA278" s="398"/>
      <c r="BB278" s="398"/>
      <c r="BC278" s="398"/>
      <c r="BD278" s="398"/>
      <c r="BE278" s="397"/>
      <c r="BF278" s="396" t="s">
        <v>19</v>
      </c>
      <c r="BG278" s="397"/>
    </row>
    <row r="279" spans="29:59" s="135" customFormat="1" ht="17.25" customHeight="1" x14ac:dyDescent="0.15">
      <c r="AC279" s="192"/>
      <c r="AD279" s="193"/>
      <c r="AE279" s="193"/>
      <c r="AF279" s="193"/>
      <c r="AG279" s="193"/>
      <c r="AH279" s="193"/>
      <c r="AI279" s="193"/>
      <c r="AJ279" s="193"/>
      <c r="AK279" s="193"/>
      <c r="AL279" s="193"/>
      <c r="AM279" s="193"/>
      <c r="AN279" s="193"/>
      <c r="AO279" s="193"/>
      <c r="AP279" s="193"/>
      <c r="AQ279" s="193"/>
      <c r="AR279" s="193"/>
      <c r="AS279" s="248"/>
      <c r="AT279" s="193"/>
      <c r="AU279" s="193"/>
      <c r="AV279" s="193"/>
      <c r="AW279" s="193"/>
      <c r="AX279" s="193"/>
      <c r="AY279" s="193"/>
      <c r="AZ279" s="193"/>
      <c r="BA279" s="193"/>
      <c r="BB279" s="193"/>
      <c r="BC279" s="193"/>
      <c r="BD279" s="193"/>
      <c r="BE279" s="193"/>
      <c r="BF279" s="193"/>
      <c r="BG279" s="194"/>
    </row>
    <row r="280" spans="29:59" s="135" customFormat="1" ht="17.25" customHeight="1" x14ac:dyDescent="0.15">
      <c r="AC280" s="195"/>
      <c r="AD280" s="161"/>
      <c r="AE280" s="161"/>
      <c r="AF280" s="161"/>
      <c r="AG280" s="161"/>
      <c r="AH280" s="161"/>
      <c r="AI280" s="161"/>
      <c r="AJ280" s="161"/>
      <c r="AK280" s="161"/>
      <c r="AL280" s="161"/>
      <c r="AM280" s="161"/>
      <c r="AN280" s="161"/>
      <c r="AO280" s="161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  <c r="BB280" s="161"/>
      <c r="BC280" s="161"/>
      <c r="BD280" s="161"/>
      <c r="BE280" s="161"/>
      <c r="BF280" s="161"/>
      <c r="BG280" s="196"/>
    </row>
    <row r="281" spans="29:59" s="135" customFormat="1" ht="17.25" customHeight="1" x14ac:dyDescent="0.15">
      <c r="AC281" s="197"/>
      <c r="AD281" s="198"/>
      <c r="AE281" s="198"/>
      <c r="AF281" s="198"/>
      <c r="AG281" s="198"/>
      <c r="AH281" s="198"/>
      <c r="AI281" s="198"/>
      <c r="AJ281" s="198"/>
      <c r="AK281" s="198"/>
      <c r="AL281" s="198"/>
      <c r="AM281" s="198"/>
      <c r="AN281" s="198"/>
      <c r="AO281" s="198"/>
      <c r="AP281" s="198"/>
      <c r="AQ281" s="198"/>
      <c r="AR281" s="198"/>
      <c r="AS281" s="198"/>
      <c r="AT281" s="198"/>
      <c r="AU281" s="198"/>
      <c r="AV281" s="198"/>
      <c r="AW281" s="198"/>
      <c r="AX281" s="198"/>
      <c r="AY281" s="198"/>
      <c r="AZ281" s="198"/>
      <c r="BA281" s="198"/>
      <c r="BB281" s="198"/>
      <c r="BC281" s="198"/>
      <c r="BD281" s="198"/>
      <c r="BE281" s="198"/>
      <c r="BF281" s="198"/>
      <c r="BG281" s="199"/>
    </row>
    <row r="282" spans="29:59" s="135" customFormat="1" ht="3.75" customHeight="1" x14ac:dyDescent="0.15"/>
    <row r="283" spans="29:59" s="135" customFormat="1" ht="24.75" customHeight="1" x14ac:dyDescent="0.15">
      <c r="AC283" s="135" t="s">
        <v>45</v>
      </c>
      <c r="AJ283" s="394"/>
      <c r="AK283" s="394"/>
      <c r="AL283" s="394"/>
      <c r="AM283" s="394"/>
      <c r="AN283" s="394"/>
      <c r="AO283" s="394"/>
      <c r="AP283" s="394"/>
      <c r="AQ283" s="394"/>
      <c r="AR283" s="394"/>
      <c r="AS283" s="394"/>
      <c r="AT283" s="394"/>
      <c r="AV283" s="394"/>
      <c r="AW283" s="394"/>
      <c r="AX283" s="394"/>
      <c r="AY283" s="394"/>
      <c r="AZ283" s="394"/>
      <c r="BA283" s="394"/>
      <c r="BB283" s="394"/>
      <c r="BC283" s="394"/>
      <c r="BD283" s="394"/>
      <c r="BE283" s="394"/>
      <c r="BF283" s="394"/>
      <c r="BG283" s="394"/>
    </row>
    <row r="284" spans="29:59" s="135" customFormat="1" ht="3.75" customHeight="1" x14ac:dyDescent="0.15"/>
    <row r="285" spans="29:59" s="135" customFormat="1" ht="24.75" customHeight="1" x14ac:dyDescent="0.15">
      <c r="AC285" s="135" t="s">
        <v>46</v>
      </c>
      <c r="AJ285" s="394"/>
      <c r="AK285" s="394"/>
      <c r="AL285" s="394"/>
      <c r="AM285" s="394"/>
      <c r="AN285" s="394"/>
      <c r="AO285" s="394"/>
      <c r="AP285" s="394"/>
      <c r="AQ285" s="394"/>
      <c r="AR285" s="394"/>
      <c r="AS285" s="394"/>
      <c r="AT285" s="394"/>
      <c r="AV285" s="394"/>
      <c r="AW285" s="394"/>
      <c r="AX285" s="394"/>
      <c r="AY285" s="394"/>
      <c r="AZ285" s="394"/>
      <c r="BA285" s="394"/>
      <c r="BB285" s="394"/>
      <c r="BC285" s="394"/>
      <c r="BD285" s="394"/>
      <c r="BE285" s="394"/>
      <c r="BF285" s="394"/>
      <c r="BG285" s="394"/>
    </row>
    <row r="286" spans="29:59" s="135" customFormat="1" ht="3.75" customHeight="1" x14ac:dyDescent="0.15"/>
    <row r="287" spans="29:59" s="135" customFormat="1" ht="24.75" customHeight="1" x14ac:dyDescent="0.15">
      <c r="AC287" s="135" t="s">
        <v>47</v>
      </c>
      <c r="AJ287" s="394"/>
      <c r="AK287" s="394"/>
      <c r="AL287" s="394"/>
      <c r="AM287" s="394"/>
      <c r="AN287" s="394"/>
      <c r="AO287" s="394"/>
      <c r="AP287" s="394"/>
      <c r="AQ287" s="394"/>
      <c r="AR287" s="394"/>
      <c r="AS287" s="394"/>
      <c r="AT287" s="394"/>
      <c r="AV287" s="394"/>
      <c r="AW287" s="394"/>
      <c r="AX287" s="394"/>
      <c r="AY287" s="394"/>
      <c r="AZ287" s="394"/>
      <c r="BA287" s="394"/>
      <c r="BB287" s="394"/>
      <c r="BC287" s="394"/>
      <c r="BD287" s="394"/>
      <c r="BE287" s="394"/>
      <c r="BF287" s="394"/>
      <c r="BG287" s="394"/>
    </row>
    <row r="288" spans="29:59" s="135" customFormat="1" ht="9.75" customHeight="1" thickBot="1" x14ac:dyDescent="0.2"/>
    <row r="289" spans="29:65" s="135" customFormat="1" ht="17.25" customHeight="1" thickBot="1" x14ac:dyDescent="0.2">
      <c r="AC289" s="159"/>
      <c r="AD289" s="159"/>
      <c r="AE289" s="395" t="s">
        <v>48</v>
      </c>
      <c r="AF289" s="395"/>
      <c r="AG289" s="395"/>
      <c r="AH289" s="395"/>
      <c r="AI289" s="395"/>
      <c r="AJ289" s="395"/>
      <c r="AK289" s="395"/>
      <c r="AL289" s="395"/>
      <c r="AM289" s="395"/>
      <c r="AN289" s="395"/>
      <c r="AO289" s="395"/>
      <c r="AP289" s="395"/>
      <c r="AQ289" s="395"/>
      <c r="AR289" s="395"/>
      <c r="AS289" s="395"/>
      <c r="AT289" s="395"/>
      <c r="AU289" s="395"/>
      <c r="AV289" s="395"/>
      <c r="AW289" s="395"/>
      <c r="AX289" s="395"/>
      <c r="AY289" s="395"/>
      <c r="AZ289" s="395"/>
      <c r="BA289" s="395"/>
      <c r="BB289" s="395"/>
      <c r="BC289" s="395"/>
      <c r="BD289" s="395"/>
      <c r="BE289" s="395"/>
      <c r="BF289" s="159"/>
      <c r="BG289" s="159"/>
      <c r="BH289" s="160"/>
      <c r="BI289" s="160"/>
      <c r="BJ289" s="160"/>
      <c r="BK289" s="160"/>
      <c r="BL289" s="160"/>
      <c r="BM289" s="160"/>
    </row>
    <row r="290" spans="29:65" s="135" customFormat="1" ht="3" customHeight="1" x14ac:dyDescent="0.15"/>
    <row r="291" spans="29:65" s="135" customFormat="1" ht="17.25" customHeight="1" x14ac:dyDescent="0.15"/>
  </sheetData>
  <sheetProtection sheet="1" objects="1" scenarios="1" selectLockedCells="1"/>
  <mergeCells count="184">
    <mergeCell ref="AY237:AZ238"/>
    <mergeCell ref="BA237:BG238"/>
    <mergeCell ref="AQ242:AT242"/>
    <mergeCell ref="AU242:AW242"/>
    <mergeCell ref="AY242:AZ242"/>
    <mergeCell ref="BB242:BC242"/>
    <mergeCell ref="E2:L2"/>
    <mergeCell ref="E1:L1"/>
    <mergeCell ref="A5:A6"/>
    <mergeCell ref="B5:C6"/>
    <mergeCell ref="C14:D14"/>
    <mergeCell ref="B10:B11"/>
    <mergeCell ref="B8:B9"/>
    <mergeCell ref="A10:A11"/>
    <mergeCell ref="A8:A9"/>
    <mergeCell ref="BE248:BF248"/>
    <mergeCell ref="AC249:AF249"/>
    <mergeCell ref="AG249:AL249"/>
    <mergeCell ref="AM249:BC249"/>
    <mergeCell ref="BD249:BG249"/>
    <mergeCell ref="AQ243:AT243"/>
    <mergeCell ref="AU243:BG243"/>
    <mergeCell ref="AL245:AX245"/>
    <mergeCell ref="AD247:AQ247"/>
    <mergeCell ref="AR247:BF247"/>
    <mergeCell ref="AS250:AU250"/>
    <mergeCell ref="AX250:AY250"/>
    <mergeCell ref="AZ250:BA250"/>
    <mergeCell ref="BD250:BE250"/>
    <mergeCell ref="BF250:BG250"/>
    <mergeCell ref="AE250:AF250"/>
    <mergeCell ref="AG250:AH250"/>
    <mergeCell ref="AK250:AL250"/>
    <mergeCell ref="AM250:AN250"/>
    <mergeCell ref="AQ250:AR250"/>
    <mergeCell ref="AC251:AD251"/>
    <mergeCell ref="AE251:AF251"/>
    <mergeCell ref="AG251:AH251"/>
    <mergeCell ref="AI251:AJ251"/>
    <mergeCell ref="AK251:AL251"/>
    <mergeCell ref="BD253:BG254"/>
    <mergeCell ref="AI254:AJ254"/>
    <mergeCell ref="AK254:AL254"/>
    <mergeCell ref="AM254:AN254"/>
    <mergeCell ref="AV254:AW254"/>
    <mergeCell ref="AX254:AY254"/>
    <mergeCell ref="AX251:AY251"/>
    <mergeCell ref="AZ251:BA251"/>
    <mergeCell ref="BB251:BC251"/>
    <mergeCell ref="BD251:BE251"/>
    <mergeCell ref="BF251:BG251"/>
    <mergeCell ref="AM251:AN251"/>
    <mergeCell ref="AO251:AP251"/>
    <mergeCell ref="AQ251:AR251"/>
    <mergeCell ref="AS251:AU251"/>
    <mergeCell ref="AV251:AW251"/>
    <mergeCell ref="AZ254:BA254"/>
    <mergeCell ref="AG252:AH252"/>
    <mergeCell ref="AI252:AN252"/>
    <mergeCell ref="AV252:BA252"/>
    <mergeCell ref="BB252:BC252"/>
    <mergeCell ref="BA256:BB256"/>
    <mergeCell ref="AE257:AJ257"/>
    <mergeCell ref="AK257:AL257"/>
    <mergeCell ref="AR257:AS257"/>
    <mergeCell ref="AU257:AZ257"/>
    <mergeCell ref="BA257:BB257"/>
    <mergeCell ref="AC253:AF254"/>
    <mergeCell ref="AG253:AH254"/>
    <mergeCell ref="BB253:BC254"/>
    <mergeCell ref="AC256:AD256"/>
    <mergeCell ref="AE256:AJ256"/>
    <mergeCell ref="AK256:AL256"/>
    <mergeCell ref="AR256:AT256"/>
    <mergeCell ref="AU256:AZ256"/>
    <mergeCell ref="AE259:AJ259"/>
    <mergeCell ref="AK259:AL259"/>
    <mergeCell ref="AR259:AS259"/>
    <mergeCell ref="AU259:AZ259"/>
    <mergeCell ref="BA259:BB259"/>
    <mergeCell ref="AE258:AJ258"/>
    <mergeCell ref="AK258:AL258"/>
    <mergeCell ref="AR258:AS258"/>
    <mergeCell ref="AU258:AZ258"/>
    <mergeCell ref="BA258:BB258"/>
    <mergeCell ref="AE261:AJ261"/>
    <mergeCell ref="AK261:AL261"/>
    <mergeCell ref="AR261:AS261"/>
    <mergeCell ref="AU261:AZ261"/>
    <mergeCell ref="BA261:BB261"/>
    <mergeCell ref="AE260:AJ260"/>
    <mergeCell ref="AK260:AL260"/>
    <mergeCell ref="AR260:AS260"/>
    <mergeCell ref="AU260:AZ260"/>
    <mergeCell ref="BA260:BB260"/>
    <mergeCell ref="AE263:AJ263"/>
    <mergeCell ref="AK263:AL263"/>
    <mergeCell ref="AR263:AS263"/>
    <mergeCell ref="AU263:AZ263"/>
    <mergeCell ref="BA263:BB263"/>
    <mergeCell ref="AE262:AJ262"/>
    <mergeCell ref="AK262:AL262"/>
    <mergeCell ref="AR262:AS262"/>
    <mergeCell ref="AU262:AZ262"/>
    <mergeCell ref="BA262:BB262"/>
    <mergeCell ref="AE265:AJ265"/>
    <mergeCell ref="AK265:AL265"/>
    <mergeCell ref="AR265:AS265"/>
    <mergeCell ref="AU265:AZ265"/>
    <mergeCell ref="BA265:BB265"/>
    <mergeCell ref="AE264:AJ264"/>
    <mergeCell ref="AK264:AL264"/>
    <mergeCell ref="AR264:AS264"/>
    <mergeCell ref="AU264:AZ264"/>
    <mergeCell ref="BA264:BB264"/>
    <mergeCell ref="AE267:AJ267"/>
    <mergeCell ref="AK267:AL267"/>
    <mergeCell ref="AR267:AS267"/>
    <mergeCell ref="AU267:AZ267"/>
    <mergeCell ref="BA267:BB267"/>
    <mergeCell ref="AE266:AJ266"/>
    <mergeCell ref="AK266:AL266"/>
    <mergeCell ref="AR266:AS266"/>
    <mergeCell ref="AU266:AZ266"/>
    <mergeCell ref="BA266:BB266"/>
    <mergeCell ref="AE269:AJ269"/>
    <mergeCell ref="AK269:AL269"/>
    <mergeCell ref="AR269:AS269"/>
    <mergeCell ref="AU269:AZ269"/>
    <mergeCell ref="BA269:BB269"/>
    <mergeCell ref="AE268:AJ268"/>
    <mergeCell ref="AK268:AL268"/>
    <mergeCell ref="AR268:AS268"/>
    <mergeCell ref="AU268:AZ268"/>
    <mergeCell ref="BA268:BB268"/>
    <mergeCell ref="AE271:AJ271"/>
    <mergeCell ref="AK271:AL271"/>
    <mergeCell ref="AR271:AS271"/>
    <mergeCell ref="AU271:AZ271"/>
    <mergeCell ref="BA271:BB271"/>
    <mergeCell ref="AE270:AJ270"/>
    <mergeCell ref="AK270:AL270"/>
    <mergeCell ref="AR270:AS270"/>
    <mergeCell ref="AU270:AZ270"/>
    <mergeCell ref="BA270:BB270"/>
    <mergeCell ref="AC273:AD273"/>
    <mergeCell ref="AE273:AL273"/>
    <mergeCell ref="AR273:AT273"/>
    <mergeCell ref="AU273:BB273"/>
    <mergeCell ref="AC274:AD274"/>
    <mergeCell ref="AE274:AL274"/>
    <mergeCell ref="AR274:AT274"/>
    <mergeCell ref="AU274:BB274"/>
    <mergeCell ref="AE272:AJ272"/>
    <mergeCell ref="AK272:AL272"/>
    <mergeCell ref="AR272:AS272"/>
    <mergeCell ref="AU272:AZ272"/>
    <mergeCell ref="BA272:BB272"/>
    <mergeCell ref="AC278:AD278"/>
    <mergeCell ref="AE278:AM278"/>
    <mergeCell ref="AN278:AV278"/>
    <mergeCell ref="AW278:BE278"/>
    <mergeCell ref="BF278:BG278"/>
    <mergeCell ref="AC275:AD275"/>
    <mergeCell ref="AE275:AL275"/>
    <mergeCell ref="AR275:AT275"/>
    <mergeCell ref="AU275:BB275"/>
    <mergeCell ref="AC276:AD276"/>
    <mergeCell ref="AE276:AL276"/>
    <mergeCell ref="AR276:AT276"/>
    <mergeCell ref="AU276:BB276"/>
    <mergeCell ref="AJ287:AN287"/>
    <mergeCell ref="AO287:AT287"/>
    <mergeCell ref="AV287:BA287"/>
    <mergeCell ref="BB287:BG287"/>
    <mergeCell ref="AE289:BE289"/>
    <mergeCell ref="AJ283:AN283"/>
    <mergeCell ref="AO283:AT283"/>
    <mergeCell ref="AV283:BA283"/>
    <mergeCell ref="BB283:BG283"/>
    <mergeCell ref="AJ285:AN285"/>
    <mergeCell ref="AO285:AT285"/>
    <mergeCell ref="AV285:BA285"/>
    <mergeCell ref="BB285:BG285"/>
  </mergeCells>
  <phoneticPr fontId="1"/>
  <dataValidations count="10">
    <dataValidation imeMode="disabled" allowBlank="1" showInputMessage="1" showErrorMessage="1" sqref="B8:B11 B1:B3"/>
    <dataValidation type="list" allowBlank="1" showInputMessage="1" showErrorMessage="1" sqref="I3:I9 I11:I14">
      <formula1>",○"</formula1>
    </dataValidation>
    <dataValidation imeMode="on" allowBlank="1" showInputMessage="1" showErrorMessage="1" sqref="E5:F6 E8:E13 E1:E2"/>
    <dataValidation type="list" allowBlank="1" showInputMessage="1" showErrorMessage="1" sqref="B13">
      <formula1>"  ,Ａチーム,Ｂチーム"</formula1>
    </dataValidation>
    <dataValidation type="list" allowBlank="1" showInputMessage="1" showErrorMessage="1" sqref="B4">
      <formula1>"土,日,月,火,水,木,金,"</formula1>
    </dataValidation>
    <dataValidation type="list" imeMode="on" allowBlank="1" showInputMessage="1" showErrorMessage="1" sqref="E3:F3">
      <formula1>"男子,女子"</formula1>
    </dataValidation>
    <dataValidation imeMode="on" allowBlank="1" showInputMessage="1" sqref="F4"/>
    <dataValidation type="list" allowBlank="1" showInputMessage="1" showErrorMessage="1" promptTitle="競技時間を確認すること" prompt="0:延長なし_x000a_1:7mTC_x000a_2:第１延長→7mTC_x000a_3:第１延長→第２延長→7mTC" sqref="B14">
      <formula1>"0,1,2,3"</formula1>
    </dataValidation>
    <dataValidation type="list" imeMode="on" allowBlank="1" showInputMessage="1" promptTitle="追記すること" prompt="例）１回戦、予選リーグ等" sqref="E4">
      <formula1>"回戦,リーグ"</formula1>
    </dataValidation>
    <dataValidation imeMode="on" allowBlank="1" showInputMessage="1" showErrorMessage="1" promptTitle="英数字は半角で入力" prompt="日本語入力を切り替える" sqref="B5:C6"/>
  </dataValidation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31</xdr:col>
                <xdr:colOff>76200</xdr:colOff>
                <xdr:row>237</xdr:row>
                <xdr:rowOff>85725</xdr:rowOff>
              </from>
              <to>
                <xdr:col>33</xdr:col>
                <xdr:colOff>76200</xdr:colOff>
                <xdr:row>239</xdr:row>
                <xdr:rowOff>171450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28" zoomScale="106" zoomScaleNormal="106" workbookViewId="0">
      <selection activeCell="S38" sqref="S38:Z38"/>
    </sheetView>
  </sheetViews>
  <sheetFormatPr defaultColWidth="3" defaultRowHeight="18.75" customHeight="1" x14ac:dyDescent="0.15"/>
  <cols>
    <col min="1" max="1" width="3.5" style="135" customWidth="1"/>
    <col min="2" max="2" width="2.5" style="135" customWidth="1"/>
    <col min="3" max="16" width="3" style="135"/>
    <col min="17" max="17" width="0.5" style="135" customWidth="1"/>
    <col min="18" max="18" width="2.5" style="135" customWidth="1"/>
    <col min="19" max="29" width="3" style="135"/>
    <col min="30" max="30" width="3" style="135" customWidth="1"/>
    <col min="31" max="31" width="3" style="135"/>
    <col min="32" max="32" width="1.5" style="135" customWidth="1"/>
    <col min="33" max="16384" width="3" style="135"/>
  </cols>
  <sheetData>
    <row r="1" spans="1:31" ht="17.25" customHeight="1" x14ac:dyDescent="0.15">
      <c r="G1" s="136" t="str">
        <f>IF(namelist!I3="","",namelist!I3)</f>
        <v/>
      </c>
      <c r="H1" s="75" t="s">
        <v>11</v>
      </c>
      <c r="I1" s="75"/>
      <c r="K1" s="75"/>
      <c r="L1" s="136" t="str">
        <f>IF(namelist!I11="","",namelist!I11)</f>
        <v/>
      </c>
      <c r="M1" s="75" t="s">
        <v>10</v>
      </c>
      <c r="N1" s="75"/>
      <c r="O1" s="75"/>
      <c r="P1" s="75"/>
      <c r="Q1" s="75"/>
      <c r="R1" s="75"/>
      <c r="S1" s="136" t="str">
        <f>IF(namelist!E3="男子","○","")</f>
        <v>○</v>
      </c>
      <c r="T1" s="75" t="s">
        <v>5</v>
      </c>
      <c r="U1" s="75"/>
      <c r="V1" s="75"/>
      <c r="W1" s="499" t="s">
        <v>16</v>
      </c>
      <c r="X1" s="500"/>
      <c r="Y1" s="503" t="str">
        <f>IF(namelist!B5="","",namelist!B5)</f>
        <v>Ａ１</v>
      </c>
      <c r="Z1" s="504"/>
      <c r="AA1" s="504"/>
      <c r="AB1" s="504"/>
      <c r="AC1" s="504"/>
      <c r="AD1" s="504"/>
      <c r="AE1" s="505"/>
    </row>
    <row r="2" spans="1:31" ht="17.25" customHeight="1" x14ac:dyDescent="0.15">
      <c r="A2" s="75" t="s">
        <v>0</v>
      </c>
      <c r="G2" s="136" t="str">
        <f>IF(namelist!I4="","",namelist!I4)</f>
        <v/>
      </c>
      <c r="H2" s="75" t="s">
        <v>7</v>
      </c>
      <c r="I2" s="75"/>
      <c r="K2" s="75"/>
      <c r="L2" s="136" t="str">
        <f>IF(namelist!I12="","",namelist!I12)</f>
        <v/>
      </c>
      <c r="M2" s="75" t="s">
        <v>3</v>
      </c>
      <c r="N2" s="75"/>
      <c r="O2" s="75"/>
      <c r="P2" s="75"/>
      <c r="Q2" s="75"/>
      <c r="R2" s="75"/>
      <c r="S2" s="136" t="str">
        <f>IF(namelist!E3="女子","○","")</f>
        <v/>
      </c>
      <c r="T2" s="75" t="s">
        <v>6</v>
      </c>
      <c r="U2" s="75"/>
      <c r="V2" s="75"/>
      <c r="W2" s="501"/>
      <c r="X2" s="502"/>
      <c r="Y2" s="506"/>
      <c r="Z2" s="507"/>
      <c r="AA2" s="507"/>
      <c r="AB2" s="507"/>
      <c r="AC2" s="507"/>
      <c r="AD2" s="507"/>
      <c r="AE2" s="508"/>
    </row>
    <row r="3" spans="1:31" ht="17.25" customHeight="1" x14ac:dyDescent="0.15">
      <c r="A3" s="75" t="s">
        <v>1</v>
      </c>
      <c r="G3" s="136" t="str">
        <f>IF(namelist!I5="","",namelist!I5)</f>
        <v/>
      </c>
      <c r="H3" s="75" t="s">
        <v>8</v>
      </c>
      <c r="I3" s="75"/>
      <c r="K3" s="75"/>
      <c r="L3" s="136" t="str">
        <f>IF(namelist!I13="","",namelist!I13)</f>
        <v>○</v>
      </c>
      <c r="M3" s="75" t="s">
        <v>4</v>
      </c>
      <c r="N3" s="75"/>
      <c r="O3" s="75"/>
      <c r="P3" s="75"/>
      <c r="Q3" s="75"/>
      <c r="R3" s="75"/>
      <c r="S3" s="75"/>
      <c r="T3" s="75"/>
      <c r="U3" s="75"/>
      <c r="V3" s="77"/>
      <c r="W3" s="75"/>
      <c r="X3" s="75"/>
      <c r="Y3" s="75"/>
      <c r="Z3" s="75"/>
      <c r="AA3" s="75"/>
      <c r="AB3" s="75"/>
      <c r="AC3" s="75"/>
      <c r="AD3" s="75"/>
      <c r="AE3" s="75"/>
    </row>
    <row r="4" spans="1:31" ht="17.25" customHeight="1" x14ac:dyDescent="0.15">
      <c r="A4" s="75" t="s">
        <v>2</v>
      </c>
      <c r="G4" s="136" t="str">
        <f>IF(namelist!I6="","",namelist!I6)</f>
        <v>○</v>
      </c>
      <c r="H4" s="75" t="s">
        <v>12</v>
      </c>
      <c r="I4" s="75"/>
      <c r="K4" s="75"/>
      <c r="L4" s="136" t="str">
        <f>IF(namelist!I14="","",namelist!I14)</f>
        <v/>
      </c>
      <c r="M4" s="75" t="str">
        <f>IF(namelist!J14="","",namelist!J14)</f>
        <v/>
      </c>
      <c r="N4" s="75"/>
      <c r="O4" s="75"/>
      <c r="P4" s="75"/>
      <c r="Q4" s="75"/>
      <c r="R4" s="75"/>
      <c r="S4" s="75"/>
      <c r="T4" s="75"/>
      <c r="U4" s="75"/>
      <c r="V4" s="77"/>
      <c r="W4" s="75"/>
      <c r="X4" s="75"/>
      <c r="Y4" s="75"/>
      <c r="Z4" s="75"/>
      <c r="AA4" s="75"/>
      <c r="AB4" s="75"/>
      <c r="AC4" s="75"/>
      <c r="AD4" s="75"/>
      <c r="AE4" s="75"/>
    </row>
    <row r="5" spans="1:31" ht="17.25" customHeight="1" x14ac:dyDescent="0.15">
      <c r="G5" s="136" t="str">
        <f>IF(namelist!I7="","",namelist!I7)</f>
        <v/>
      </c>
      <c r="H5" s="75" t="s">
        <v>13</v>
      </c>
      <c r="I5" s="75"/>
      <c r="L5" s="137"/>
      <c r="V5" s="138"/>
    </row>
    <row r="6" spans="1:31" ht="17.25" customHeight="1" x14ac:dyDescent="0.15">
      <c r="G6" s="136" t="str">
        <f>IF(namelist!I8="","",namelist!I8)</f>
        <v/>
      </c>
      <c r="H6" s="75" t="s">
        <v>9</v>
      </c>
      <c r="I6" s="75"/>
      <c r="O6" s="396" t="s">
        <v>23</v>
      </c>
      <c r="P6" s="398"/>
      <c r="Q6" s="399"/>
      <c r="R6" s="493"/>
      <c r="S6" s="509">
        <f>namelist!B1</f>
        <v>2016</v>
      </c>
      <c r="T6" s="398"/>
      <c r="U6" s="398"/>
      <c r="V6" s="139" t="s">
        <v>24</v>
      </c>
      <c r="W6" s="398">
        <f>namelist!B2</f>
        <v>8</v>
      </c>
      <c r="X6" s="398"/>
      <c r="Y6" s="139" t="s">
        <v>25</v>
      </c>
      <c r="Z6" s="398">
        <f>namelist!B3</f>
        <v>2</v>
      </c>
      <c r="AA6" s="398"/>
      <c r="AB6" s="139" t="s">
        <v>26</v>
      </c>
      <c r="AC6" s="140" t="s">
        <v>27</v>
      </c>
      <c r="AD6" s="140" t="str">
        <f>namelist!B4</f>
        <v>月</v>
      </c>
      <c r="AE6" s="141" t="s">
        <v>28</v>
      </c>
    </row>
    <row r="7" spans="1:31" ht="17.25" customHeight="1" x14ac:dyDescent="0.15">
      <c r="G7" s="136" t="str">
        <f>IF(namelist!I9="","",namelist!I9)</f>
        <v/>
      </c>
      <c r="H7" s="75" t="str">
        <f>IF(namelist!J9="","",namelist!J9)</f>
        <v/>
      </c>
      <c r="I7" s="75"/>
      <c r="O7" s="396" t="s">
        <v>15</v>
      </c>
      <c r="P7" s="398"/>
      <c r="Q7" s="399"/>
      <c r="R7" s="493"/>
      <c r="S7" s="494" t="str">
        <f>namelist!E2</f>
        <v>高松宮記念杯第67回全日本高等学校ハンドボール選手権大会</v>
      </c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5"/>
    </row>
    <row r="8" spans="1:31" ht="7.5" customHeight="1" x14ac:dyDescent="0.15">
      <c r="G8" s="138"/>
      <c r="V8" s="138"/>
    </row>
    <row r="9" spans="1:31" ht="18.75" customHeight="1" x14ac:dyDescent="0.15">
      <c r="J9" s="496" t="s">
        <v>14</v>
      </c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</row>
    <row r="10" spans="1:31" ht="3.75" customHeight="1" x14ac:dyDescent="0.15">
      <c r="T10" s="138"/>
    </row>
    <row r="11" spans="1:31" ht="22.5" customHeight="1" x14ac:dyDescent="0.15">
      <c r="A11" s="142" t="s">
        <v>18</v>
      </c>
      <c r="B11" s="497" t="str">
        <f>namelist!C8</f>
        <v>県立岩国商業高等学校</v>
      </c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 t="str">
        <f>namelist!C10</f>
        <v>県立下関中央工業高等学校</v>
      </c>
      <c r="Q11" s="498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142" t="s">
        <v>19</v>
      </c>
    </row>
    <row r="12" spans="1:31" ht="9" customHeight="1" x14ac:dyDescent="0.15">
      <c r="A12" s="143" t="s">
        <v>20</v>
      </c>
      <c r="B12" s="144"/>
      <c r="C12" s="144"/>
      <c r="D12" s="145"/>
      <c r="E12" s="143" t="s">
        <v>21</v>
      </c>
      <c r="F12" s="144"/>
      <c r="G12" s="144"/>
      <c r="H12" s="144"/>
      <c r="I12" s="144"/>
      <c r="J12" s="145"/>
      <c r="K12" s="143" t="s">
        <v>22</v>
      </c>
      <c r="L12" s="144"/>
      <c r="M12" s="144"/>
      <c r="N12" s="144"/>
      <c r="O12" s="144"/>
      <c r="P12" s="144"/>
      <c r="Q12" s="252"/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143"/>
      <c r="AC12" s="480" t="s">
        <v>29</v>
      </c>
      <c r="AD12" s="480"/>
      <c r="AE12" s="145"/>
    </row>
    <row r="13" spans="1:31" ht="16.5" customHeight="1" thickBot="1" x14ac:dyDescent="0.2">
      <c r="A13" s="481" t="str">
        <f>namelist!E5</f>
        <v>山口県</v>
      </c>
      <c r="B13" s="482"/>
      <c r="C13" s="483"/>
      <c r="D13" s="484"/>
      <c r="E13" s="485" t="str">
        <f>namelist!E6</f>
        <v>周南市</v>
      </c>
      <c r="F13" s="483"/>
      <c r="G13" s="482"/>
      <c r="H13" s="482"/>
      <c r="I13" s="483"/>
      <c r="J13" s="484"/>
      <c r="K13" s="486" t="str">
        <f>namelist!E1</f>
        <v>キリンビバレッジ周南総合スポーツセンター</v>
      </c>
      <c r="L13" s="487"/>
      <c r="M13" s="488"/>
      <c r="N13" s="488"/>
      <c r="O13" s="487"/>
      <c r="P13" s="487"/>
      <c r="Q13" s="487"/>
      <c r="R13" s="487"/>
      <c r="S13" s="487"/>
      <c r="T13" s="488"/>
      <c r="U13" s="488"/>
      <c r="V13" s="487"/>
      <c r="W13" s="487"/>
      <c r="X13" s="487"/>
      <c r="Y13" s="487"/>
      <c r="Z13" s="488"/>
      <c r="AA13" s="489"/>
      <c r="AB13" s="490" t="str">
        <f>namelist!E4</f>
        <v>１回戦</v>
      </c>
      <c r="AC13" s="491"/>
      <c r="AD13" s="491"/>
      <c r="AE13" s="492"/>
    </row>
    <row r="14" spans="1:31" ht="13.5" customHeight="1" x14ac:dyDescent="0.15">
      <c r="A14" s="146"/>
      <c r="B14" s="137"/>
      <c r="C14" s="430" t="s">
        <v>18</v>
      </c>
      <c r="D14" s="431"/>
      <c r="E14" s="430" t="s">
        <v>19</v>
      </c>
      <c r="F14" s="431"/>
      <c r="G14" s="137"/>
      <c r="H14" s="137"/>
      <c r="I14" s="430" t="s">
        <v>18</v>
      </c>
      <c r="J14" s="431"/>
      <c r="K14" s="430" t="s">
        <v>19</v>
      </c>
      <c r="L14" s="431"/>
      <c r="M14" s="137"/>
      <c r="N14" s="137"/>
      <c r="O14" s="477" t="s">
        <v>18</v>
      </c>
      <c r="P14" s="479"/>
      <c r="Q14" s="477" t="s">
        <v>19</v>
      </c>
      <c r="R14" s="478"/>
      <c r="S14" s="479"/>
      <c r="T14" s="137"/>
      <c r="U14" s="137"/>
      <c r="V14" s="430" t="s">
        <v>18</v>
      </c>
      <c r="W14" s="431"/>
      <c r="X14" s="430" t="s">
        <v>19</v>
      </c>
      <c r="Y14" s="431"/>
      <c r="Z14" s="137"/>
      <c r="AA14" s="137"/>
      <c r="AB14" s="430" t="s">
        <v>18</v>
      </c>
      <c r="AC14" s="431"/>
      <c r="AD14" s="430" t="s">
        <v>19</v>
      </c>
      <c r="AE14" s="431"/>
    </row>
    <row r="15" spans="1:31" ht="30" customHeight="1" thickBot="1" x14ac:dyDescent="0.2">
      <c r="A15" s="451" t="s">
        <v>30</v>
      </c>
      <c r="B15" s="452"/>
      <c r="C15" s="453"/>
      <c r="D15" s="454"/>
      <c r="E15" s="455"/>
      <c r="F15" s="456"/>
      <c r="G15" s="457" t="s">
        <v>31</v>
      </c>
      <c r="H15" s="458"/>
      <c r="I15" s="455"/>
      <c r="J15" s="456"/>
      <c r="K15" s="455"/>
      <c r="L15" s="456"/>
      <c r="M15" s="468" t="s">
        <v>32</v>
      </c>
      <c r="N15" s="469"/>
      <c r="O15" s="470"/>
      <c r="P15" s="471"/>
      <c r="Q15" s="470"/>
      <c r="R15" s="472"/>
      <c r="S15" s="471"/>
      <c r="T15" s="468" t="s">
        <v>33</v>
      </c>
      <c r="U15" s="469"/>
      <c r="V15" s="464"/>
      <c r="W15" s="465"/>
      <c r="X15" s="464"/>
      <c r="Y15" s="465"/>
      <c r="Z15" s="466" t="s">
        <v>34</v>
      </c>
      <c r="AA15" s="467"/>
      <c r="AB15" s="464"/>
      <c r="AC15" s="465"/>
      <c r="AD15" s="464"/>
      <c r="AE15" s="465"/>
    </row>
    <row r="16" spans="1:31" ht="13.5" customHeight="1" x14ac:dyDescent="0.15">
      <c r="A16" s="147"/>
      <c r="B16" s="148"/>
      <c r="C16" s="149"/>
      <c r="D16" s="150"/>
      <c r="E16" s="430" t="s">
        <v>18</v>
      </c>
      <c r="F16" s="431"/>
      <c r="G16" s="474" t="s">
        <v>36</v>
      </c>
      <c r="H16" s="428"/>
      <c r="I16" s="475"/>
      <c r="J16" s="475"/>
      <c r="K16" s="475"/>
      <c r="L16" s="476"/>
      <c r="T16" s="427" t="s">
        <v>36</v>
      </c>
      <c r="U16" s="428"/>
      <c r="V16" s="428"/>
      <c r="W16" s="428"/>
      <c r="X16" s="428"/>
      <c r="Y16" s="429"/>
      <c r="Z16" s="430" t="s">
        <v>19</v>
      </c>
      <c r="AA16" s="431"/>
      <c r="AB16" s="147"/>
      <c r="AC16" s="148"/>
      <c r="AD16" s="149"/>
      <c r="AE16" s="150"/>
    </row>
    <row r="17" spans="1:31" ht="13.5" customHeight="1" x14ac:dyDescent="0.15">
      <c r="A17" s="437" t="s">
        <v>35</v>
      </c>
      <c r="B17" s="438"/>
      <c r="C17" s="438"/>
      <c r="D17" s="439"/>
      <c r="E17" s="443"/>
      <c r="F17" s="444"/>
      <c r="G17" s="151">
        <v>1</v>
      </c>
      <c r="H17" s="152"/>
      <c r="I17" s="153">
        <v>2</v>
      </c>
      <c r="J17" s="154" t="str">
        <f>IF(input!F5="","",input!F5)</f>
        <v/>
      </c>
      <c r="K17" s="153">
        <v>3</v>
      </c>
      <c r="L17" s="152"/>
      <c r="T17" s="153">
        <v>1</v>
      </c>
      <c r="U17" s="152"/>
      <c r="V17" s="153">
        <v>2</v>
      </c>
      <c r="W17" s="152" t="str">
        <f>IF(input!N5="","",input!N5)</f>
        <v/>
      </c>
      <c r="X17" s="153">
        <v>3</v>
      </c>
      <c r="Y17" s="155"/>
      <c r="Z17" s="443"/>
      <c r="AA17" s="444"/>
      <c r="AB17" s="437" t="s">
        <v>35</v>
      </c>
      <c r="AC17" s="438"/>
      <c r="AD17" s="438"/>
      <c r="AE17" s="439"/>
    </row>
    <row r="18" spans="1:31" ht="16.5" customHeight="1" thickBot="1" x14ac:dyDescent="0.2">
      <c r="A18" s="440"/>
      <c r="B18" s="441"/>
      <c r="C18" s="441"/>
      <c r="D18" s="442"/>
      <c r="E18" s="445"/>
      <c r="F18" s="446"/>
      <c r="G18" s="459"/>
      <c r="H18" s="460"/>
      <c r="I18" s="461"/>
      <c r="J18" s="460"/>
      <c r="K18" s="462"/>
      <c r="L18" s="463"/>
      <c r="T18" s="462"/>
      <c r="U18" s="463"/>
      <c r="V18" s="462"/>
      <c r="W18" s="463"/>
      <c r="X18" s="462"/>
      <c r="Y18" s="473"/>
      <c r="Z18" s="445"/>
      <c r="AA18" s="446"/>
      <c r="AB18" s="440"/>
      <c r="AC18" s="441"/>
      <c r="AD18" s="441"/>
      <c r="AE18" s="442"/>
    </row>
    <row r="19" spans="1:31" ht="3.75" customHeight="1" x14ac:dyDescent="0.15">
      <c r="A19" s="156"/>
      <c r="B19" s="157"/>
      <c r="C19" s="157"/>
      <c r="D19" s="157"/>
      <c r="E19" s="157"/>
      <c r="F19" s="157"/>
      <c r="G19" s="157"/>
      <c r="H19" s="157"/>
      <c r="I19" s="158"/>
      <c r="J19" s="158"/>
      <c r="K19" s="158"/>
      <c r="L19" s="158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</row>
    <row r="20" spans="1:31" ht="16.5" customHeight="1" x14ac:dyDescent="0.15">
      <c r="A20" s="432" t="s">
        <v>37</v>
      </c>
      <c r="B20" s="432"/>
      <c r="C20" s="447" t="str">
        <f>IF(namelist!C9="","",(namelist!C9))</f>
        <v>岩国商業</v>
      </c>
      <c r="D20" s="447"/>
      <c r="E20" s="447"/>
      <c r="F20" s="447"/>
      <c r="G20" s="447"/>
      <c r="H20" s="447"/>
      <c r="I20" s="432" t="s">
        <v>42</v>
      </c>
      <c r="J20" s="432"/>
      <c r="K20" s="142" t="s">
        <v>41</v>
      </c>
      <c r="L20" s="142" t="s">
        <v>40</v>
      </c>
      <c r="M20" s="142" t="s">
        <v>40</v>
      </c>
      <c r="N20" s="142" t="s">
        <v>39</v>
      </c>
      <c r="O20" s="270" t="s">
        <v>38</v>
      </c>
      <c r="P20" s="448" t="s">
        <v>37</v>
      </c>
      <c r="Q20" s="449"/>
      <c r="R20" s="450"/>
      <c r="S20" s="447" t="str">
        <f>IF(namelist!C11="","",(namelist!C11))</f>
        <v>下関中央工業</v>
      </c>
      <c r="T20" s="447"/>
      <c r="U20" s="447"/>
      <c r="V20" s="447"/>
      <c r="W20" s="447"/>
      <c r="X20" s="447"/>
      <c r="Y20" s="432" t="s">
        <v>42</v>
      </c>
      <c r="Z20" s="432"/>
      <c r="AA20" s="142" t="s">
        <v>41</v>
      </c>
      <c r="AB20" s="142" t="s">
        <v>40</v>
      </c>
      <c r="AC20" s="142" t="s">
        <v>40</v>
      </c>
      <c r="AD20" s="142" t="s">
        <v>39</v>
      </c>
      <c r="AE20" s="266" t="s">
        <v>38</v>
      </c>
    </row>
    <row r="21" spans="1:31" ht="16.5" customHeight="1" x14ac:dyDescent="0.15">
      <c r="A21" s="241">
        <f ca="1">namelist!B16</f>
        <v>1</v>
      </c>
      <c r="B21" s="269" t="str">
        <f ca="1">IF(namelist!D16=0,"",namelist!D16)</f>
        <v>C</v>
      </c>
      <c r="C21" s="434" t="str">
        <f ca="1">namelist!C16</f>
        <v>長門一の宮</v>
      </c>
      <c r="D21" s="434"/>
      <c r="E21" s="434"/>
      <c r="F21" s="434"/>
      <c r="G21" s="434"/>
      <c r="H21" s="434"/>
      <c r="I21" s="434"/>
      <c r="J21" s="434"/>
      <c r="K21" s="166"/>
      <c r="L21" s="166"/>
      <c r="M21" s="166"/>
      <c r="N21" s="166"/>
      <c r="O21" s="166"/>
      <c r="P21" s="435">
        <f ca="1">namelist!F16</f>
        <v>1</v>
      </c>
      <c r="Q21" s="436"/>
      <c r="R21" s="269" t="str">
        <f ca="1">IF(namelist!H16=0,"",namelist!H16)</f>
        <v/>
      </c>
      <c r="S21" s="434" t="str">
        <f ca="1">namelist!G16</f>
        <v>す</v>
      </c>
      <c r="T21" s="434"/>
      <c r="U21" s="434"/>
      <c r="V21" s="434"/>
      <c r="W21" s="434"/>
      <c r="X21" s="434"/>
      <c r="Y21" s="434"/>
      <c r="Z21" s="434"/>
      <c r="AA21" s="166"/>
      <c r="AB21" s="166"/>
      <c r="AC21" s="166"/>
      <c r="AD21" s="166"/>
      <c r="AE21" s="166"/>
    </row>
    <row r="22" spans="1:31" ht="16.5" customHeight="1" x14ac:dyDescent="0.15">
      <c r="A22" s="242">
        <f ca="1">namelist!B17</f>
        <v>2</v>
      </c>
      <c r="B22" s="319" t="str">
        <f ca="1">IF(namelist!D17=0,"",namelist!D17)</f>
        <v/>
      </c>
      <c r="C22" s="424" t="str">
        <f ca="1">namelist!C17</f>
        <v>長府</v>
      </c>
      <c r="D22" s="424"/>
      <c r="E22" s="424"/>
      <c r="F22" s="424"/>
      <c r="G22" s="424"/>
      <c r="H22" s="424"/>
      <c r="I22" s="424"/>
      <c r="J22" s="424"/>
      <c r="K22" s="167"/>
      <c r="L22" s="167"/>
      <c r="M22" s="167"/>
      <c r="N22" s="167"/>
      <c r="O22" s="167"/>
      <c r="P22" s="425">
        <f ca="1">namelist!F17</f>
        <v>2</v>
      </c>
      <c r="Q22" s="426"/>
      <c r="R22" s="267" t="str">
        <f ca="1">IF(namelist!H17=0,"",namelist!H17)</f>
        <v>C</v>
      </c>
      <c r="S22" s="424" t="str">
        <f ca="1">namelist!G17</f>
        <v>せ</v>
      </c>
      <c r="T22" s="424"/>
      <c r="U22" s="424"/>
      <c r="V22" s="424"/>
      <c r="W22" s="424"/>
      <c r="X22" s="424"/>
      <c r="Y22" s="424"/>
      <c r="Z22" s="424"/>
      <c r="AA22" s="167"/>
      <c r="AB22" s="167"/>
      <c r="AC22" s="167"/>
      <c r="AD22" s="167"/>
      <c r="AE22" s="167"/>
    </row>
    <row r="23" spans="1:31" ht="16.5" customHeight="1" x14ac:dyDescent="0.15">
      <c r="A23" s="242">
        <f ca="1">namelist!B18</f>
        <v>3</v>
      </c>
      <c r="B23" s="319" t="str">
        <f ca="1">IF(namelist!D18=0,"",namelist!D18)</f>
        <v/>
      </c>
      <c r="C23" s="424" t="str">
        <f ca="1">namelist!C18</f>
        <v>小月</v>
      </c>
      <c r="D23" s="424"/>
      <c r="E23" s="424"/>
      <c r="F23" s="424"/>
      <c r="G23" s="424"/>
      <c r="H23" s="424"/>
      <c r="I23" s="424"/>
      <c r="J23" s="424"/>
      <c r="K23" s="167"/>
      <c r="L23" s="167"/>
      <c r="M23" s="167"/>
      <c r="N23" s="167"/>
      <c r="O23" s="167"/>
      <c r="P23" s="425">
        <f ca="1">namelist!F18</f>
        <v>3</v>
      </c>
      <c r="Q23" s="426"/>
      <c r="R23" s="267" t="str">
        <f ca="1">IF(namelist!H18=0,"",namelist!H18)</f>
        <v/>
      </c>
      <c r="S23" s="424" t="str">
        <f ca="1">namelist!G18</f>
        <v>そ</v>
      </c>
      <c r="T23" s="424"/>
      <c r="U23" s="424"/>
      <c r="V23" s="424"/>
      <c r="W23" s="424"/>
      <c r="X23" s="424"/>
      <c r="Y23" s="424"/>
      <c r="Z23" s="424"/>
      <c r="AA23" s="167"/>
      <c r="AB23" s="167"/>
      <c r="AC23" s="167"/>
      <c r="AD23" s="167"/>
      <c r="AE23" s="167"/>
    </row>
    <row r="24" spans="1:31" ht="16.5" customHeight="1" x14ac:dyDescent="0.15">
      <c r="A24" s="242">
        <f ca="1">namelist!B19</f>
        <v>4</v>
      </c>
      <c r="B24" s="319" t="str">
        <f ca="1">IF(namelist!D19=0,"",namelist!D19)</f>
        <v/>
      </c>
      <c r="C24" s="424" t="str">
        <f ca="1">namelist!C19</f>
        <v>埴生</v>
      </c>
      <c r="D24" s="424"/>
      <c r="E24" s="424"/>
      <c r="F24" s="424"/>
      <c r="G24" s="424"/>
      <c r="H24" s="424"/>
      <c r="I24" s="424"/>
      <c r="J24" s="424"/>
      <c r="K24" s="167"/>
      <c r="L24" s="167"/>
      <c r="M24" s="167"/>
      <c r="N24" s="167"/>
      <c r="O24" s="167"/>
      <c r="P24" s="425">
        <f ca="1">namelist!F19</f>
        <v>4</v>
      </c>
      <c r="Q24" s="426"/>
      <c r="R24" s="267" t="str">
        <f ca="1">IF(namelist!H19=0,"",namelist!H19)</f>
        <v/>
      </c>
      <c r="S24" s="424" t="str">
        <f ca="1">namelist!G19</f>
        <v>た</v>
      </c>
      <c r="T24" s="424"/>
      <c r="U24" s="424"/>
      <c r="V24" s="424"/>
      <c r="W24" s="424"/>
      <c r="X24" s="424"/>
      <c r="Y24" s="424"/>
      <c r="Z24" s="424"/>
      <c r="AA24" s="167"/>
      <c r="AB24" s="167"/>
      <c r="AC24" s="167"/>
      <c r="AD24" s="167"/>
      <c r="AE24" s="167"/>
    </row>
    <row r="25" spans="1:31" ht="16.5" customHeight="1" x14ac:dyDescent="0.15">
      <c r="A25" s="242">
        <f ca="1">namelist!B20</f>
        <v>5</v>
      </c>
      <c r="B25" s="319" t="str">
        <f ca="1">IF(namelist!D20=0,"",namelist!D20)</f>
        <v/>
      </c>
      <c r="C25" s="424" t="str">
        <f ca="1">namelist!C20</f>
        <v>厚狭</v>
      </c>
      <c r="D25" s="424"/>
      <c r="E25" s="424"/>
      <c r="F25" s="424"/>
      <c r="G25" s="424"/>
      <c r="H25" s="424"/>
      <c r="I25" s="424"/>
      <c r="J25" s="424"/>
      <c r="K25" s="167"/>
      <c r="L25" s="167"/>
      <c r="M25" s="167"/>
      <c r="N25" s="167"/>
      <c r="O25" s="167"/>
      <c r="P25" s="425">
        <f ca="1">namelist!F20</f>
        <v>5</v>
      </c>
      <c r="Q25" s="426"/>
      <c r="R25" s="267" t="str">
        <f ca="1">IF(namelist!H20=0,"",namelist!H20)</f>
        <v/>
      </c>
      <c r="S25" s="424" t="str">
        <f ca="1">namelist!G20</f>
        <v>ち</v>
      </c>
      <c r="T25" s="424"/>
      <c r="U25" s="424"/>
      <c r="V25" s="424"/>
      <c r="W25" s="424"/>
      <c r="X25" s="424"/>
      <c r="Y25" s="424"/>
      <c r="Z25" s="424"/>
      <c r="AA25" s="167"/>
      <c r="AB25" s="167"/>
      <c r="AC25" s="167"/>
      <c r="AD25" s="167"/>
      <c r="AE25" s="167"/>
    </row>
    <row r="26" spans="1:31" ht="16.5" customHeight="1" x14ac:dyDescent="0.15">
      <c r="A26" s="242">
        <f ca="1">namelist!B21</f>
        <v>6</v>
      </c>
      <c r="B26" s="319" t="str">
        <f ca="1">IF(namelist!D21=0,"",namelist!D21)</f>
        <v/>
      </c>
      <c r="C26" s="424" t="str">
        <f ca="1">namelist!C21</f>
        <v>小野田</v>
      </c>
      <c r="D26" s="424"/>
      <c r="E26" s="424"/>
      <c r="F26" s="424"/>
      <c r="G26" s="424"/>
      <c r="H26" s="424"/>
      <c r="I26" s="424"/>
      <c r="J26" s="424"/>
      <c r="K26" s="167"/>
      <c r="L26" s="167"/>
      <c r="M26" s="167"/>
      <c r="N26" s="167"/>
      <c r="O26" s="167"/>
      <c r="P26" s="425">
        <f ca="1">namelist!F21</f>
        <v>6</v>
      </c>
      <c r="Q26" s="426"/>
      <c r="R26" s="267" t="str">
        <f ca="1">IF(namelist!H21=0,"",namelist!H21)</f>
        <v/>
      </c>
      <c r="S26" s="424" t="str">
        <f ca="1">namelist!G21</f>
        <v>つ</v>
      </c>
      <c r="T26" s="424"/>
      <c r="U26" s="424"/>
      <c r="V26" s="424"/>
      <c r="W26" s="424"/>
      <c r="X26" s="424"/>
      <c r="Y26" s="424"/>
      <c r="Z26" s="424"/>
      <c r="AA26" s="167"/>
      <c r="AB26" s="167"/>
      <c r="AC26" s="167"/>
      <c r="AD26" s="167"/>
      <c r="AE26" s="167"/>
    </row>
    <row r="27" spans="1:31" ht="16.5" customHeight="1" x14ac:dyDescent="0.15">
      <c r="A27" s="242">
        <f ca="1">IF(namelist!B22="","",(namelist!B22))</f>
        <v>7</v>
      </c>
      <c r="B27" s="319" t="str">
        <f ca="1">IF(namelist!D22=0,"",namelist!D22)</f>
        <v/>
      </c>
      <c r="C27" s="401" t="str">
        <f ca="1">IF(namelist!C22="","",(namelist!C22))</f>
        <v>宇部</v>
      </c>
      <c r="D27" s="402"/>
      <c r="E27" s="402"/>
      <c r="F27" s="402"/>
      <c r="G27" s="402"/>
      <c r="H27" s="403"/>
      <c r="I27" s="424"/>
      <c r="J27" s="424"/>
      <c r="K27" s="167"/>
      <c r="L27" s="167"/>
      <c r="M27" s="167"/>
      <c r="N27" s="167"/>
      <c r="O27" s="167"/>
      <c r="P27" s="425">
        <f ca="1">IF(namelist!F22="","",(namelist!F22))</f>
        <v>7</v>
      </c>
      <c r="Q27" s="426"/>
      <c r="R27" s="267" t="str">
        <f ca="1">IF(namelist!H22=0,"",namelist!H22)</f>
        <v/>
      </c>
      <c r="S27" s="424" t="str">
        <f ca="1">IF(namelist!G22="","",(namelist!G22))</f>
        <v>て</v>
      </c>
      <c r="T27" s="424"/>
      <c r="U27" s="424"/>
      <c r="V27" s="424"/>
      <c r="W27" s="424"/>
      <c r="X27" s="424"/>
      <c r="Y27" s="424"/>
      <c r="Z27" s="424"/>
      <c r="AA27" s="167"/>
      <c r="AB27" s="167"/>
      <c r="AC27" s="167"/>
      <c r="AD27" s="167"/>
      <c r="AE27" s="167"/>
    </row>
    <row r="28" spans="1:31" ht="16.5" customHeight="1" x14ac:dyDescent="0.15">
      <c r="A28" s="242">
        <f ca="1">IF(namelist!B23="","",(namelist!B23))</f>
        <v>10</v>
      </c>
      <c r="B28" s="319" t="str">
        <f ca="1">IF(namelist!D23=0,"",namelist!D23)</f>
        <v/>
      </c>
      <c r="C28" s="401" t="str">
        <f ca="1">IF(namelist!C23="","",(namelist!C23))</f>
        <v>厚東</v>
      </c>
      <c r="D28" s="402"/>
      <c r="E28" s="402"/>
      <c r="F28" s="402"/>
      <c r="G28" s="402"/>
      <c r="H28" s="403"/>
      <c r="I28" s="424"/>
      <c r="J28" s="424"/>
      <c r="K28" s="167"/>
      <c r="L28" s="167"/>
      <c r="M28" s="167"/>
      <c r="N28" s="167"/>
      <c r="O28" s="167"/>
      <c r="P28" s="425">
        <f ca="1">IF(namelist!F23="","",(namelist!F23))</f>
        <v>8</v>
      </c>
      <c r="Q28" s="426"/>
      <c r="R28" s="267" t="str">
        <f ca="1">IF(namelist!H23=0,"",namelist!H23)</f>
        <v/>
      </c>
      <c r="S28" s="424" t="str">
        <f ca="1">IF(namelist!G23="","",(namelist!G23))</f>
        <v>と</v>
      </c>
      <c r="T28" s="424"/>
      <c r="U28" s="424"/>
      <c r="V28" s="424"/>
      <c r="W28" s="424"/>
      <c r="X28" s="424"/>
      <c r="Y28" s="424"/>
      <c r="Z28" s="424"/>
      <c r="AA28" s="167"/>
      <c r="AB28" s="167"/>
      <c r="AC28" s="167"/>
      <c r="AD28" s="167"/>
      <c r="AE28" s="167"/>
    </row>
    <row r="29" spans="1:31" ht="16.5" customHeight="1" x14ac:dyDescent="0.15">
      <c r="A29" s="242">
        <f ca="1">IF(namelist!B24="","",(namelist!B24))</f>
        <v>11</v>
      </c>
      <c r="B29" s="319" t="str">
        <f ca="1">IF(namelist!D24=0,"",namelist!D24)</f>
        <v/>
      </c>
      <c r="C29" s="401" t="str">
        <f ca="1">IF(namelist!C24="","",(namelist!C24))</f>
        <v>本由良</v>
      </c>
      <c r="D29" s="402"/>
      <c r="E29" s="402"/>
      <c r="F29" s="402"/>
      <c r="G29" s="402"/>
      <c r="H29" s="403"/>
      <c r="I29" s="424"/>
      <c r="J29" s="424"/>
      <c r="K29" s="167"/>
      <c r="L29" s="167"/>
      <c r="M29" s="167"/>
      <c r="N29" s="167"/>
      <c r="O29" s="167"/>
      <c r="P29" s="425">
        <f ca="1">IF(namelist!F24="","",(namelist!F24))</f>
        <v>9</v>
      </c>
      <c r="Q29" s="426"/>
      <c r="R29" s="267" t="str">
        <f ca="1">IF(namelist!H24=0,"",namelist!H24)</f>
        <v/>
      </c>
      <c r="S29" s="424" t="str">
        <f ca="1">IF(namelist!G24="","",(namelist!G24))</f>
        <v>な</v>
      </c>
      <c r="T29" s="424"/>
      <c r="U29" s="424"/>
      <c r="V29" s="424"/>
      <c r="W29" s="424"/>
      <c r="X29" s="424"/>
      <c r="Y29" s="424"/>
      <c r="Z29" s="424"/>
      <c r="AA29" s="167"/>
      <c r="AB29" s="167"/>
      <c r="AC29" s="167"/>
      <c r="AD29" s="167"/>
      <c r="AE29" s="167"/>
    </row>
    <row r="30" spans="1:31" ht="16.5" customHeight="1" x14ac:dyDescent="0.15">
      <c r="A30" s="242">
        <f ca="1">IF(namelist!B25="","",(namelist!B25))</f>
        <v>13</v>
      </c>
      <c r="B30" s="319" t="str">
        <f ca="1">IF(namelist!D25=0,"",namelist!D25)</f>
        <v/>
      </c>
      <c r="C30" s="401" t="str">
        <f ca="1">IF(namelist!C25="","",(namelist!C25))</f>
        <v>小郡</v>
      </c>
      <c r="D30" s="402"/>
      <c r="E30" s="402"/>
      <c r="F30" s="402"/>
      <c r="G30" s="402"/>
      <c r="H30" s="403"/>
      <c r="I30" s="424"/>
      <c r="J30" s="424"/>
      <c r="K30" s="167"/>
      <c r="L30" s="167"/>
      <c r="M30" s="167"/>
      <c r="N30" s="167"/>
      <c r="O30" s="167"/>
      <c r="P30" s="425">
        <f ca="1">IF(namelist!F25="","",(namelist!F25))</f>
        <v>10</v>
      </c>
      <c r="Q30" s="426"/>
      <c r="R30" s="267" t="str">
        <f ca="1">IF(namelist!H25=0,"",namelist!H25)</f>
        <v/>
      </c>
      <c r="S30" s="424" t="str">
        <f ca="1">IF(namelist!G25="","",(namelist!G25))</f>
        <v>に</v>
      </c>
      <c r="T30" s="424"/>
      <c r="U30" s="424"/>
      <c r="V30" s="424"/>
      <c r="W30" s="424"/>
      <c r="X30" s="424"/>
      <c r="Y30" s="424"/>
      <c r="Z30" s="424"/>
      <c r="AA30" s="167"/>
      <c r="AB30" s="167"/>
      <c r="AC30" s="167"/>
      <c r="AD30" s="167"/>
      <c r="AE30" s="167"/>
    </row>
    <row r="31" spans="1:31" ht="16.5" customHeight="1" x14ac:dyDescent="0.15">
      <c r="A31" s="242">
        <f ca="1">IF(namelist!B26="","",(namelist!B26))</f>
        <v>14</v>
      </c>
      <c r="B31" s="319" t="str">
        <f ca="1">IF(namelist!D26=0,"",namelist!D26)</f>
        <v/>
      </c>
      <c r="C31" s="401" t="str">
        <f ca="1">IF(namelist!C26="","",(namelist!C26))</f>
        <v>四辻</v>
      </c>
      <c r="D31" s="402"/>
      <c r="E31" s="402"/>
      <c r="F31" s="402"/>
      <c r="G31" s="402"/>
      <c r="H31" s="403"/>
      <c r="I31" s="424"/>
      <c r="J31" s="424"/>
      <c r="K31" s="167"/>
      <c r="L31" s="167"/>
      <c r="M31" s="167"/>
      <c r="N31" s="167"/>
      <c r="O31" s="167"/>
      <c r="P31" s="425">
        <f ca="1">IF(namelist!F26="","",(namelist!F26))</f>
        <v>11</v>
      </c>
      <c r="Q31" s="426"/>
      <c r="R31" s="267" t="str">
        <f ca="1">IF(namelist!H26=0,"",namelist!H26)</f>
        <v/>
      </c>
      <c r="S31" s="424" t="str">
        <f ca="1">IF(namelist!G26="","",(namelist!G26))</f>
        <v>ぬ</v>
      </c>
      <c r="T31" s="424"/>
      <c r="U31" s="424"/>
      <c r="V31" s="424"/>
      <c r="W31" s="424"/>
      <c r="X31" s="424"/>
      <c r="Y31" s="424"/>
      <c r="Z31" s="424"/>
      <c r="AA31" s="167"/>
      <c r="AB31" s="167"/>
      <c r="AC31" s="167"/>
      <c r="AD31" s="167"/>
      <c r="AE31" s="167"/>
    </row>
    <row r="32" spans="1:31" ht="16.5" customHeight="1" x14ac:dyDescent="0.15">
      <c r="A32" s="242">
        <f ca="1">IF(namelist!B27="","",(namelist!B27))</f>
        <v>15</v>
      </c>
      <c r="B32" s="319" t="str">
        <f ca="1">IF(namelist!D27=0,"",namelist!D27)</f>
        <v/>
      </c>
      <c r="C32" s="401" t="str">
        <f ca="1">IF(namelist!C27="","",(namelist!C27))</f>
        <v>大道</v>
      </c>
      <c r="D32" s="402"/>
      <c r="E32" s="402"/>
      <c r="F32" s="402"/>
      <c r="G32" s="402"/>
      <c r="H32" s="403"/>
      <c r="I32" s="424"/>
      <c r="J32" s="424"/>
      <c r="K32" s="167"/>
      <c r="L32" s="167"/>
      <c r="M32" s="167"/>
      <c r="N32" s="167"/>
      <c r="O32" s="167"/>
      <c r="P32" s="425">
        <f ca="1">IF(namelist!F27="","",(namelist!F27))</f>
        <v>12</v>
      </c>
      <c r="Q32" s="426"/>
      <c r="R32" s="267" t="str">
        <f ca="1">IF(namelist!H27=0,"",namelist!H27)</f>
        <v/>
      </c>
      <c r="S32" s="424" t="str">
        <f ca="1">IF(namelist!G27="","",(namelist!G27))</f>
        <v>ね</v>
      </c>
      <c r="T32" s="424"/>
      <c r="U32" s="424"/>
      <c r="V32" s="424"/>
      <c r="W32" s="424"/>
      <c r="X32" s="424"/>
      <c r="Y32" s="424"/>
      <c r="Z32" s="424"/>
      <c r="AA32" s="167"/>
      <c r="AB32" s="167"/>
      <c r="AC32" s="167"/>
      <c r="AD32" s="167"/>
      <c r="AE32" s="167"/>
    </row>
    <row r="33" spans="1:31" ht="16.5" customHeight="1" x14ac:dyDescent="0.15">
      <c r="A33" s="242" t="str">
        <f ca="1">IF(namelist!B28="","",(namelist!B28))</f>
        <v/>
      </c>
      <c r="B33" s="319" t="str">
        <f ca="1">IF(namelist!D28=0,"",namelist!D28)</f>
        <v/>
      </c>
      <c r="C33" s="401" t="str">
        <f ca="1">IF(namelist!C28="","",(namelist!C28))</f>
        <v/>
      </c>
      <c r="D33" s="402"/>
      <c r="E33" s="402"/>
      <c r="F33" s="402"/>
      <c r="G33" s="402"/>
      <c r="H33" s="403"/>
      <c r="I33" s="424"/>
      <c r="J33" s="424"/>
      <c r="K33" s="167"/>
      <c r="L33" s="167"/>
      <c r="M33" s="167"/>
      <c r="N33" s="167"/>
      <c r="O33" s="167"/>
      <c r="P33" s="425" t="str">
        <f ca="1">IF(namelist!F28="","",(namelist!F28))</f>
        <v/>
      </c>
      <c r="Q33" s="426"/>
      <c r="R33" s="267" t="str">
        <f ca="1">IF(namelist!H28=0,"",namelist!H28)</f>
        <v/>
      </c>
      <c r="S33" s="424" t="str">
        <f ca="1">IF(namelist!G28="","",(namelist!G28))</f>
        <v/>
      </c>
      <c r="T33" s="424"/>
      <c r="U33" s="424"/>
      <c r="V33" s="424"/>
      <c r="W33" s="424"/>
      <c r="X33" s="424"/>
      <c r="Y33" s="424"/>
      <c r="Z33" s="424"/>
      <c r="AA33" s="167"/>
      <c r="AB33" s="167"/>
      <c r="AC33" s="167"/>
      <c r="AD33" s="167"/>
      <c r="AE33" s="167"/>
    </row>
    <row r="34" spans="1:31" ht="16.5" customHeight="1" x14ac:dyDescent="0.15">
      <c r="A34" s="242" t="str">
        <f ca="1">IF(namelist!B29="","",(namelist!B29))</f>
        <v/>
      </c>
      <c r="B34" s="319" t="str">
        <f ca="1">IF(namelist!D29=0,"",namelist!D29)</f>
        <v/>
      </c>
      <c r="C34" s="401" t="str">
        <f ca="1">IF(namelist!C29="","",(namelist!C29))</f>
        <v/>
      </c>
      <c r="D34" s="402"/>
      <c r="E34" s="402"/>
      <c r="F34" s="402"/>
      <c r="G34" s="402"/>
      <c r="H34" s="403"/>
      <c r="I34" s="424"/>
      <c r="J34" s="424"/>
      <c r="K34" s="167"/>
      <c r="L34" s="167"/>
      <c r="M34" s="167"/>
      <c r="N34" s="167"/>
      <c r="O34" s="167"/>
      <c r="P34" s="425" t="str">
        <f ca="1">IF(namelist!F29="","",(namelist!F29))</f>
        <v/>
      </c>
      <c r="Q34" s="426"/>
      <c r="R34" s="267" t="str">
        <f ca="1">IF(namelist!H29=0,"",namelist!H29)</f>
        <v/>
      </c>
      <c r="S34" s="424" t="str">
        <f ca="1">IF(namelist!G29="","",(namelist!G29))</f>
        <v/>
      </c>
      <c r="T34" s="424"/>
      <c r="U34" s="424"/>
      <c r="V34" s="424"/>
      <c r="W34" s="424"/>
      <c r="X34" s="424"/>
      <c r="Y34" s="424"/>
      <c r="Z34" s="424"/>
      <c r="AA34" s="167"/>
      <c r="AB34" s="167"/>
      <c r="AC34" s="167"/>
      <c r="AD34" s="167"/>
      <c r="AE34" s="167"/>
    </row>
    <row r="35" spans="1:31" ht="16.5" customHeight="1" x14ac:dyDescent="0.15">
      <c r="A35" s="242" t="str">
        <f ca="1">IF(namelist!B30="","",(namelist!B30))</f>
        <v/>
      </c>
      <c r="B35" s="319" t="str">
        <f ca="1">IF(namelist!D30=0,"",namelist!D30)</f>
        <v/>
      </c>
      <c r="C35" s="401" t="str">
        <f ca="1">IF(namelist!C30="","",(namelist!C30))</f>
        <v/>
      </c>
      <c r="D35" s="402"/>
      <c r="E35" s="402"/>
      <c r="F35" s="402"/>
      <c r="G35" s="402"/>
      <c r="H35" s="403"/>
      <c r="I35" s="424"/>
      <c r="J35" s="424"/>
      <c r="K35" s="167"/>
      <c r="L35" s="167"/>
      <c r="M35" s="167"/>
      <c r="N35" s="167"/>
      <c r="O35" s="167"/>
      <c r="P35" s="425" t="str">
        <f ca="1">IF(namelist!F30="","",(namelist!F30))</f>
        <v/>
      </c>
      <c r="Q35" s="426"/>
      <c r="R35" s="267" t="str">
        <f ca="1">IF(namelist!H30=0,"",namelist!H30)</f>
        <v/>
      </c>
      <c r="S35" s="424" t="str">
        <f ca="1">IF(namelist!G30="","",(namelist!G30))</f>
        <v/>
      </c>
      <c r="T35" s="424"/>
      <c r="U35" s="424"/>
      <c r="V35" s="424"/>
      <c r="W35" s="424"/>
      <c r="X35" s="424"/>
      <c r="Y35" s="424"/>
      <c r="Z35" s="424"/>
      <c r="AA35" s="167"/>
      <c r="AB35" s="167"/>
      <c r="AC35" s="167"/>
      <c r="AD35" s="167"/>
      <c r="AE35" s="167"/>
    </row>
    <row r="36" spans="1:31" ht="16.5" customHeight="1" x14ac:dyDescent="0.15">
      <c r="A36" s="243" t="str">
        <f ca="1">IF(namelist!B31="","",(namelist!B31))</f>
        <v/>
      </c>
      <c r="B36" s="318" t="str">
        <f ca="1">IF(namelist!D31=0,"",namelist!D31)</f>
        <v/>
      </c>
      <c r="C36" s="408" t="str">
        <f ca="1">IF(namelist!C31="","",(namelist!C31))</f>
        <v/>
      </c>
      <c r="D36" s="409"/>
      <c r="E36" s="409"/>
      <c r="F36" s="409"/>
      <c r="G36" s="409"/>
      <c r="H36" s="410"/>
      <c r="I36" s="421"/>
      <c r="J36" s="421"/>
      <c r="K36" s="168"/>
      <c r="L36" s="168"/>
      <c r="M36" s="168"/>
      <c r="N36" s="168"/>
      <c r="O36" s="168"/>
      <c r="P36" s="422" t="str">
        <f ca="1">IF(namelist!F31="","",(namelist!F31))</f>
        <v/>
      </c>
      <c r="Q36" s="423"/>
      <c r="R36" s="268" t="str">
        <f ca="1">IF(namelist!H31=0,"",namelist!H31)</f>
        <v/>
      </c>
      <c r="S36" s="421" t="str">
        <f ca="1">IF(namelist!G31="","",(namelist!G31))</f>
        <v/>
      </c>
      <c r="T36" s="421"/>
      <c r="U36" s="421"/>
      <c r="V36" s="421"/>
      <c r="W36" s="421"/>
      <c r="X36" s="421"/>
      <c r="Y36" s="421"/>
      <c r="Z36" s="421"/>
      <c r="AA36" s="168"/>
      <c r="AB36" s="168"/>
      <c r="AC36" s="168"/>
      <c r="AD36" s="168"/>
      <c r="AE36" s="168"/>
    </row>
    <row r="37" spans="1:31" ht="16.5" customHeight="1" x14ac:dyDescent="0.15">
      <c r="A37" s="522" t="str">
        <f>IF(namelist!B33="","",(namelist!B33))</f>
        <v>監督Ａ</v>
      </c>
      <c r="B37" s="522" t="e">
        <f>namelist!#REF!</f>
        <v>#REF!</v>
      </c>
      <c r="C37" s="525" t="str">
        <f>IF(namelist!C33="","",(namelist!C33))</f>
        <v>周防久保</v>
      </c>
      <c r="D37" s="526"/>
      <c r="E37" s="526"/>
      <c r="F37" s="526"/>
      <c r="G37" s="526"/>
      <c r="H37" s="526"/>
      <c r="I37" s="526"/>
      <c r="J37" s="527"/>
      <c r="K37" s="166"/>
      <c r="L37" s="166"/>
      <c r="M37" s="166"/>
      <c r="N37" s="166"/>
      <c r="O37" s="166"/>
      <c r="P37" s="523" t="str">
        <f>IF(namelist!F33="","",(namelist!F33))</f>
        <v>監督Ａ</v>
      </c>
      <c r="Q37" s="419"/>
      <c r="R37" s="524"/>
      <c r="S37" s="525" t="str">
        <f>IF(namelist!G33="","",(namelist!G33))</f>
        <v>綾羅木</v>
      </c>
      <c r="T37" s="526"/>
      <c r="U37" s="526"/>
      <c r="V37" s="526"/>
      <c r="W37" s="526"/>
      <c r="X37" s="526"/>
      <c r="Y37" s="526"/>
      <c r="Z37" s="527"/>
      <c r="AA37" s="166"/>
      <c r="AB37" s="166"/>
      <c r="AC37" s="166"/>
      <c r="AD37" s="166"/>
      <c r="AE37" s="166"/>
    </row>
    <row r="38" spans="1:31" ht="16.5" customHeight="1" x14ac:dyDescent="0.15">
      <c r="A38" s="400" t="str">
        <f>IF(namelist!B34="","",(namelist!B34))</f>
        <v>役員Ｂ</v>
      </c>
      <c r="B38" s="400" t="e">
        <f>namelist!#REF!</f>
        <v>#REF!</v>
      </c>
      <c r="C38" s="401" t="str">
        <f>IF(namelist!C34=0,"",(namelist!C34))</f>
        <v>周防下郷</v>
      </c>
      <c r="D38" s="402"/>
      <c r="E38" s="402"/>
      <c r="F38" s="402"/>
      <c r="G38" s="402"/>
      <c r="H38" s="402"/>
      <c r="I38" s="402"/>
      <c r="J38" s="403"/>
      <c r="K38" s="167"/>
      <c r="L38" s="167"/>
      <c r="M38" s="167"/>
      <c r="N38" s="167"/>
      <c r="O38" s="167"/>
      <c r="P38" s="404" t="str">
        <f>IF(namelist!F34="","",(namelist!F34))</f>
        <v>役員Ｂ</v>
      </c>
      <c r="Q38" s="405"/>
      <c r="R38" s="406"/>
      <c r="S38" s="401" t="str">
        <f>IF(namelist!G34=0,"",(namelist!G34))</f>
        <v>安岡</v>
      </c>
      <c r="T38" s="402"/>
      <c r="U38" s="402"/>
      <c r="V38" s="402"/>
      <c r="W38" s="402"/>
      <c r="X38" s="402"/>
      <c r="Y38" s="402"/>
      <c r="Z38" s="403"/>
      <c r="AA38" s="167"/>
      <c r="AB38" s="167"/>
      <c r="AC38" s="167"/>
      <c r="AD38" s="167"/>
      <c r="AE38" s="167"/>
    </row>
    <row r="39" spans="1:31" ht="16.5" customHeight="1" x14ac:dyDescent="0.15">
      <c r="A39" s="400" t="str">
        <f>IF(namelist!B35="","",(namelist!B35))</f>
        <v>役員Ｃ</v>
      </c>
      <c r="B39" s="400" t="e">
        <f>namelist!#REF!</f>
        <v>#REF!</v>
      </c>
      <c r="C39" s="401" t="str">
        <f>IF(namelist!C35=0,"",(namelist!C35))</f>
        <v>周防花岡</v>
      </c>
      <c r="D39" s="402"/>
      <c r="E39" s="402"/>
      <c r="F39" s="402"/>
      <c r="G39" s="402"/>
      <c r="H39" s="402"/>
      <c r="I39" s="402"/>
      <c r="J39" s="403"/>
      <c r="K39" s="167"/>
      <c r="L39" s="167"/>
      <c r="M39" s="167"/>
      <c r="N39" s="167"/>
      <c r="O39" s="167"/>
      <c r="P39" s="404" t="str">
        <f>IF(namelist!F35="","",(namelist!F35))</f>
        <v>役員Ｃ</v>
      </c>
      <c r="Q39" s="405"/>
      <c r="R39" s="406"/>
      <c r="S39" s="401" t="str">
        <f>IF(namelist!G35=0,"",(namelist!G35))</f>
        <v>幡生</v>
      </c>
      <c r="T39" s="402"/>
      <c r="U39" s="402"/>
      <c r="V39" s="402"/>
      <c r="W39" s="402"/>
      <c r="X39" s="402"/>
      <c r="Y39" s="402"/>
      <c r="Z39" s="403"/>
      <c r="AA39" s="167"/>
      <c r="AB39" s="167"/>
      <c r="AC39" s="167"/>
      <c r="AD39" s="167"/>
      <c r="AE39" s="167"/>
    </row>
    <row r="40" spans="1:31" ht="16.5" customHeight="1" x14ac:dyDescent="0.15">
      <c r="A40" s="407" t="str">
        <f>IF(namelist!B36="","",(namelist!B36))</f>
        <v>役員Ｄ</v>
      </c>
      <c r="B40" s="407" t="e">
        <f>namelist!#REF!</f>
        <v>#REF!</v>
      </c>
      <c r="C40" s="408" t="str">
        <f>IF(namelist!C36=0,"",(namelist!C36))</f>
        <v>周防高森</v>
      </c>
      <c r="D40" s="409"/>
      <c r="E40" s="409"/>
      <c r="F40" s="409"/>
      <c r="G40" s="409"/>
      <c r="H40" s="409"/>
      <c r="I40" s="409"/>
      <c r="J40" s="410"/>
      <c r="K40" s="168"/>
      <c r="L40" s="168"/>
      <c r="M40" s="168"/>
      <c r="N40" s="168"/>
      <c r="O40" s="168"/>
      <c r="P40" s="411" t="str">
        <f>IF(namelist!F36="","",(namelist!F36))</f>
        <v>役員Ｄ</v>
      </c>
      <c r="Q40" s="412"/>
      <c r="R40" s="413"/>
      <c r="S40" s="408" t="str">
        <f>IF(namelist!G36=0,"",(namelist!G36))</f>
        <v>福江</v>
      </c>
      <c r="T40" s="409"/>
      <c r="U40" s="409"/>
      <c r="V40" s="409"/>
      <c r="W40" s="409"/>
      <c r="X40" s="409"/>
      <c r="Y40" s="409"/>
      <c r="Z40" s="410"/>
      <c r="AA40" s="168"/>
      <c r="AB40" s="168"/>
      <c r="AC40" s="168"/>
      <c r="AD40" s="168"/>
      <c r="AE40" s="168"/>
    </row>
    <row r="41" spans="1:31" ht="3.75" customHeight="1" x14ac:dyDescent="0.15"/>
    <row r="42" spans="1:31" ht="25.5" customHeight="1" x14ac:dyDescent="0.15">
      <c r="A42" s="396" t="s">
        <v>18</v>
      </c>
      <c r="B42" s="397"/>
      <c r="C42" s="396"/>
      <c r="D42" s="398"/>
      <c r="E42" s="398"/>
      <c r="F42" s="398"/>
      <c r="G42" s="398"/>
      <c r="H42" s="398"/>
      <c r="I42" s="398"/>
      <c r="J42" s="398"/>
      <c r="K42" s="397"/>
      <c r="L42" s="396" t="s">
        <v>43</v>
      </c>
      <c r="M42" s="398"/>
      <c r="N42" s="398"/>
      <c r="O42" s="398"/>
      <c r="P42" s="398"/>
      <c r="Q42" s="399"/>
      <c r="R42" s="398"/>
      <c r="S42" s="398"/>
      <c r="T42" s="397"/>
      <c r="U42" s="396"/>
      <c r="V42" s="398"/>
      <c r="W42" s="398"/>
      <c r="X42" s="398"/>
      <c r="Y42" s="398"/>
      <c r="Z42" s="398"/>
      <c r="AA42" s="398"/>
      <c r="AB42" s="398"/>
      <c r="AC42" s="397"/>
      <c r="AD42" s="396" t="s">
        <v>19</v>
      </c>
      <c r="AE42" s="397"/>
    </row>
    <row r="43" spans="1:31" ht="17.25" customHeight="1" x14ac:dyDescent="0.15">
      <c r="A43" s="192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248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4"/>
    </row>
    <row r="44" spans="1:31" ht="17.25" customHeight="1" x14ac:dyDescent="0.15">
      <c r="A44" s="195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96"/>
    </row>
    <row r="45" spans="1:31" ht="17.25" customHeight="1" x14ac:dyDescent="0.15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9"/>
    </row>
    <row r="46" spans="1:31" ht="3.75" customHeight="1" x14ac:dyDescent="0.15"/>
    <row r="47" spans="1:31" ht="24.75" customHeight="1" x14ac:dyDescent="0.15">
      <c r="A47" s="135" t="s">
        <v>45</v>
      </c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</row>
    <row r="48" spans="1:31" ht="3.75" customHeight="1" x14ac:dyDescent="0.15"/>
    <row r="49" spans="1:37" ht="24.75" customHeight="1" x14ac:dyDescent="0.15">
      <c r="A49" s="135" t="s">
        <v>46</v>
      </c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4"/>
      <c r="AE49" s="394"/>
    </row>
    <row r="50" spans="1:37" ht="3.75" customHeight="1" x14ac:dyDescent="0.15"/>
    <row r="51" spans="1:37" ht="24.75" customHeight="1" x14ac:dyDescent="0.15">
      <c r="A51" s="135" t="s">
        <v>47</v>
      </c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</row>
    <row r="52" spans="1:37" ht="9.75" customHeight="1" thickBot="1" x14ac:dyDescent="0.2"/>
    <row r="53" spans="1:37" ht="17.25" customHeight="1" thickBot="1" x14ac:dyDescent="0.2">
      <c r="A53" s="159"/>
      <c r="B53" s="159"/>
      <c r="C53" s="395" t="s">
        <v>48</v>
      </c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159"/>
      <c r="AE53" s="159"/>
      <c r="AF53" s="160"/>
      <c r="AG53" s="160"/>
      <c r="AH53" s="160"/>
      <c r="AI53" s="160"/>
      <c r="AJ53" s="160"/>
      <c r="AK53" s="160"/>
    </row>
    <row r="54" spans="1:37" ht="3" customHeight="1" x14ac:dyDescent="0.15"/>
    <row r="55" spans="1:37" ht="17.25" customHeight="1" x14ac:dyDescent="0.15"/>
  </sheetData>
  <sheetProtection algorithmName="SHA-512" hashValue="rg9Xcx5xpNJR7qhTRxpCDSfqHH3mUkUf6SD5bVD6Gi6uDg4nObHRcrCku7QZG3kpi4oQbGiQZo5pnok02fKLuw==" saltValue="PMQ1p7zZ2gO0ZOPm3NVj1w==" spinCount="100000" sheet="1" objects="1" scenarios="1" selectLockedCells="1"/>
  <mergeCells count="175">
    <mergeCell ref="M47:R47"/>
    <mergeCell ref="H47:L47"/>
    <mergeCell ref="Z47:AE47"/>
    <mergeCell ref="T47:Y47"/>
    <mergeCell ref="L42:T42"/>
    <mergeCell ref="U42:AC42"/>
    <mergeCell ref="C42:K42"/>
    <mergeCell ref="T16:Y16"/>
    <mergeCell ref="T18:U18"/>
    <mergeCell ref="V18:W18"/>
    <mergeCell ref="X18:Y18"/>
    <mergeCell ref="Z16:AA16"/>
    <mergeCell ref="Z17:AA18"/>
    <mergeCell ref="AB17:AE18"/>
    <mergeCell ref="A17:D18"/>
    <mergeCell ref="K18:L18"/>
    <mergeCell ref="I18:J18"/>
    <mergeCell ref="G18:H18"/>
    <mergeCell ref="G16:L16"/>
    <mergeCell ref="E16:F16"/>
    <mergeCell ref="E17:F18"/>
    <mergeCell ref="A42:B42"/>
    <mergeCell ref="AD42:AE42"/>
    <mergeCell ref="A40:B40"/>
    <mergeCell ref="C53:AC53"/>
    <mergeCell ref="H49:L49"/>
    <mergeCell ref="M49:R49"/>
    <mergeCell ref="H51:L51"/>
    <mergeCell ref="M51:R51"/>
    <mergeCell ref="T49:Y49"/>
    <mergeCell ref="Z49:AE49"/>
    <mergeCell ref="T51:Y51"/>
    <mergeCell ref="Z51:AE51"/>
    <mergeCell ref="P40:R40"/>
    <mergeCell ref="C40:J40"/>
    <mergeCell ref="S40:Z40"/>
    <mergeCell ref="A39:B39"/>
    <mergeCell ref="P39:R39"/>
    <mergeCell ref="C39:J39"/>
    <mergeCell ref="S39:Z39"/>
    <mergeCell ref="A38:B38"/>
    <mergeCell ref="P38:R38"/>
    <mergeCell ref="C38:J38"/>
    <mergeCell ref="S38:Z38"/>
    <mergeCell ref="A37:B37"/>
    <mergeCell ref="P37:R37"/>
    <mergeCell ref="C37:J37"/>
    <mergeCell ref="S37:Z37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I20:J20"/>
    <mergeCell ref="C20:H20"/>
    <mergeCell ref="P20:R20"/>
    <mergeCell ref="S20:X20"/>
    <mergeCell ref="Y20:Z20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C12:AD12"/>
    <mergeCell ref="AB13:AE13"/>
    <mergeCell ref="K13:AA13"/>
    <mergeCell ref="E15:F15"/>
    <mergeCell ref="C15:D15"/>
    <mergeCell ref="E14:F14"/>
    <mergeCell ref="C14:D14"/>
    <mergeCell ref="G15:H15"/>
    <mergeCell ref="A13:D13"/>
    <mergeCell ref="E13:J13"/>
    <mergeCell ref="AD14:AE14"/>
    <mergeCell ref="AD15:AE15"/>
    <mergeCell ref="V14:W14"/>
    <mergeCell ref="X14:Y14"/>
    <mergeCell ref="T15:U15"/>
    <mergeCell ref="V15:W15"/>
    <mergeCell ref="X15:Y15"/>
    <mergeCell ref="AB14:AC14"/>
    <mergeCell ref="A20:B20"/>
    <mergeCell ref="O15:P15"/>
    <mergeCell ref="O14:P14"/>
    <mergeCell ref="Q15:S15"/>
    <mergeCell ref="Q14:S14"/>
    <mergeCell ref="W1:X2"/>
    <mergeCell ref="Y1:AE2"/>
    <mergeCell ref="B11:O11"/>
    <mergeCell ref="P11:AD11"/>
    <mergeCell ref="J9:V9"/>
    <mergeCell ref="I14:J14"/>
    <mergeCell ref="K14:L14"/>
    <mergeCell ref="S7:AE7"/>
    <mergeCell ref="O6:R6"/>
    <mergeCell ref="O7:R7"/>
    <mergeCell ref="Z6:AA6"/>
    <mergeCell ref="S6:U6"/>
    <mergeCell ref="W6:X6"/>
    <mergeCell ref="AB15:AC15"/>
    <mergeCell ref="M15:N15"/>
    <mergeCell ref="Z15:AA15"/>
    <mergeCell ref="A15:B15"/>
    <mergeCell ref="K15:L15"/>
    <mergeCell ref="I15:J15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J55"/>
  <sheetViews>
    <sheetView topLeftCell="A26" zoomScale="106" zoomScaleNormal="106" workbookViewId="0">
      <selection activeCell="A44" sqref="A44:AD44"/>
    </sheetView>
  </sheetViews>
  <sheetFormatPr defaultColWidth="3" defaultRowHeight="18.75" customHeight="1" x14ac:dyDescent="0.15"/>
  <cols>
    <col min="1" max="28" width="3" style="162"/>
    <col min="29" max="29" width="3" style="162" customWidth="1"/>
    <col min="30" max="30" width="3" style="162"/>
    <col min="31" max="31" width="1.625" style="162" customWidth="1"/>
    <col min="32" max="16384" width="3" style="162"/>
  </cols>
  <sheetData>
    <row r="1" spans="1:30" ht="17.25" customHeight="1" x14ac:dyDescent="0.15">
      <c r="A1" s="161"/>
      <c r="B1" s="161"/>
      <c r="C1" s="161"/>
      <c r="D1" s="161"/>
      <c r="E1" s="161"/>
      <c r="F1" s="161"/>
      <c r="G1" s="206"/>
      <c r="H1" s="90"/>
      <c r="I1" s="90"/>
      <c r="J1" s="161"/>
      <c r="K1" s="90"/>
      <c r="L1" s="206"/>
      <c r="M1" s="90"/>
      <c r="N1" s="90"/>
      <c r="O1" s="90"/>
      <c r="P1" s="90"/>
      <c r="Q1" s="90"/>
      <c r="R1" s="206"/>
      <c r="S1" s="90"/>
      <c r="T1" s="90"/>
      <c r="U1" s="90"/>
      <c r="V1" s="531"/>
      <c r="W1" s="528"/>
      <c r="X1" s="528"/>
      <c r="Y1" s="528"/>
      <c r="Z1" s="528"/>
      <c r="AA1" s="528"/>
      <c r="AB1" s="528"/>
      <c r="AC1" s="528"/>
      <c r="AD1" s="528"/>
    </row>
    <row r="2" spans="1:30" ht="17.25" customHeight="1" x14ac:dyDescent="0.15">
      <c r="A2" s="90"/>
      <c r="B2" s="161"/>
      <c r="C2" s="161"/>
      <c r="D2" s="161"/>
      <c r="E2" s="161"/>
      <c r="F2" s="161"/>
      <c r="G2" s="206"/>
      <c r="H2" s="90"/>
      <c r="I2" s="90"/>
      <c r="J2" s="161"/>
      <c r="K2" s="90"/>
      <c r="L2" s="206"/>
      <c r="M2" s="90"/>
      <c r="N2" s="90"/>
      <c r="O2" s="90"/>
      <c r="P2" s="90"/>
      <c r="Q2" s="90"/>
      <c r="R2" s="206"/>
      <c r="S2" s="90"/>
      <c r="T2" s="90"/>
      <c r="U2" s="90"/>
      <c r="V2" s="528"/>
      <c r="W2" s="528"/>
      <c r="X2" s="528"/>
      <c r="Y2" s="528"/>
      <c r="Z2" s="528"/>
      <c r="AA2" s="528"/>
      <c r="AB2" s="528"/>
      <c r="AC2" s="528"/>
      <c r="AD2" s="528"/>
    </row>
    <row r="3" spans="1:30" ht="17.25" customHeight="1" x14ac:dyDescent="0.15">
      <c r="A3" s="90"/>
      <c r="B3" s="161"/>
      <c r="C3" s="161"/>
      <c r="D3" s="161"/>
      <c r="E3" s="161"/>
      <c r="F3" s="161"/>
      <c r="G3" s="206"/>
      <c r="H3" s="90"/>
      <c r="I3" s="90"/>
      <c r="J3" s="161"/>
      <c r="K3" s="90"/>
      <c r="L3" s="206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17.25" customHeight="1" x14ac:dyDescent="0.15">
      <c r="A4" s="90"/>
      <c r="B4" s="161"/>
      <c r="C4" s="161"/>
      <c r="D4" s="161"/>
      <c r="E4" s="161"/>
      <c r="F4" s="161"/>
      <c r="G4" s="206"/>
      <c r="H4" s="90"/>
      <c r="I4" s="90"/>
      <c r="J4" s="161"/>
      <c r="K4" s="90"/>
      <c r="L4" s="206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0" ht="17.25" customHeight="1" x14ac:dyDescent="0.15">
      <c r="A5" s="161"/>
      <c r="B5" s="161"/>
      <c r="C5" s="161"/>
      <c r="D5" s="161"/>
      <c r="E5" s="161"/>
      <c r="F5" s="161"/>
      <c r="G5" s="206"/>
      <c r="H5" s="90"/>
      <c r="I5" s="90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</row>
    <row r="6" spans="1:30" ht="17.25" customHeight="1" x14ac:dyDescent="0.15">
      <c r="A6" s="161"/>
      <c r="B6" s="161"/>
      <c r="C6" s="161"/>
      <c r="D6" s="161"/>
      <c r="E6" s="161"/>
      <c r="F6" s="161"/>
      <c r="G6" s="206"/>
      <c r="H6" s="90"/>
      <c r="I6" s="90"/>
      <c r="J6" s="161"/>
      <c r="K6" s="161"/>
      <c r="L6" s="161"/>
      <c r="M6" s="161"/>
      <c r="N6" s="161"/>
      <c r="O6" s="483"/>
      <c r="P6" s="483"/>
      <c r="Q6" s="483"/>
      <c r="R6" s="483"/>
      <c r="S6" s="483"/>
      <c r="T6" s="483"/>
      <c r="U6" s="163"/>
      <c r="V6" s="483"/>
      <c r="W6" s="483"/>
      <c r="X6" s="163"/>
      <c r="Y6" s="483"/>
      <c r="Z6" s="483"/>
      <c r="AA6" s="163"/>
      <c r="AB6" s="204"/>
      <c r="AC6" s="163"/>
      <c r="AD6" s="204"/>
    </row>
    <row r="7" spans="1:30" ht="17.25" customHeight="1" x14ac:dyDescent="0.15">
      <c r="A7" s="161"/>
      <c r="B7" s="161"/>
      <c r="C7" s="161"/>
      <c r="D7" s="161"/>
      <c r="E7" s="161"/>
      <c r="F7" s="161"/>
      <c r="G7" s="206"/>
      <c r="H7" s="90"/>
      <c r="I7" s="90"/>
      <c r="J7" s="161"/>
      <c r="K7" s="161"/>
      <c r="L7" s="161"/>
      <c r="M7" s="161"/>
      <c r="N7" s="161"/>
      <c r="O7" s="483"/>
      <c r="P7" s="483"/>
      <c r="Q7" s="483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</row>
    <row r="8" spans="1:30" ht="7.5" customHeight="1" x14ac:dyDescent="0.1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</row>
    <row r="9" spans="1:30" ht="18.75" customHeight="1" x14ac:dyDescent="0.15">
      <c r="A9" s="161"/>
      <c r="B9" s="161"/>
      <c r="C9" s="161"/>
      <c r="D9" s="161"/>
      <c r="E9" s="161"/>
      <c r="F9" s="161"/>
      <c r="G9" s="161"/>
      <c r="H9" s="161"/>
      <c r="I9" s="161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3.75" customHeight="1" x14ac:dyDescent="0.1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</row>
    <row r="11" spans="1:30" ht="22.5" customHeight="1" x14ac:dyDescent="0.15">
      <c r="A11" s="20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204"/>
    </row>
    <row r="12" spans="1:30" ht="9" customHeight="1" x14ac:dyDescent="0.1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535"/>
      <c r="AC12" s="535"/>
      <c r="AD12" s="164"/>
    </row>
    <row r="13" spans="1:30" ht="16.5" customHeight="1" x14ac:dyDescent="0.15">
      <c r="A13" s="483"/>
      <c r="B13" s="483"/>
      <c r="C13" s="483"/>
      <c r="D13" s="483"/>
      <c r="E13" s="483"/>
      <c r="F13" s="483"/>
      <c r="G13" s="483"/>
      <c r="H13" s="483"/>
      <c r="I13" s="483"/>
      <c r="J13" s="483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91"/>
      <c r="AB13" s="491"/>
      <c r="AC13" s="491"/>
      <c r="AD13" s="491"/>
    </row>
    <row r="14" spans="1:30" ht="13.5" customHeight="1" x14ac:dyDescent="0.15">
      <c r="A14" s="161"/>
      <c r="B14" s="161"/>
      <c r="C14" s="483"/>
      <c r="D14" s="483"/>
      <c r="E14" s="483"/>
      <c r="F14" s="483"/>
      <c r="G14" s="161"/>
      <c r="H14" s="161"/>
      <c r="I14" s="483"/>
      <c r="J14" s="483"/>
      <c r="K14" s="483"/>
      <c r="L14" s="483"/>
      <c r="M14" s="161"/>
      <c r="N14" s="161"/>
      <c r="O14" s="483"/>
      <c r="P14" s="483"/>
      <c r="Q14" s="483"/>
      <c r="R14" s="483"/>
      <c r="S14" s="161"/>
      <c r="T14" s="161"/>
      <c r="U14" s="483"/>
      <c r="V14" s="483"/>
      <c r="W14" s="483"/>
      <c r="X14" s="483"/>
      <c r="Y14" s="161"/>
      <c r="Z14" s="161"/>
      <c r="AA14" s="483"/>
      <c r="AB14" s="483"/>
      <c r="AC14" s="483"/>
      <c r="AD14" s="483"/>
    </row>
    <row r="15" spans="1:30" ht="30" customHeight="1" x14ac:dyDescent="0.15">
      <c r="A15" s="528"/>
      <c r="B15" s="528"/>
      <c r="C15" s="483">
        <f>IF(input!B3=0,"0",IF(input!B3="","",input!B3))</f>
        <v>8</v>
      </c>
      <c r="D15" s="483"/>
      <c r="E15" s="483">
        <f>IF(input!J3=0,"0",IF(input!J3="","",input!J3))</f>
        <v>7</v>
      </c>
      <c r="F15" s="483"/>
      <c r="G15" s="531"/>
      <c r="H15" s="531"/>
      <c r="I15" s="483">
        <f ca="1">IF(input!H1=0,"0",IF(input!H1="","",input!H1))</f>
        <v>23</v>
      </c>
      <c r="J15" s="483"/>
      <c r="K15" s="483">
        <f ca="1">IF(input!J1=0,"0",IF(input!J1="","",input!J1))</f>
        <v>25</v>
      </c>
      <c r="L15" s="483"/>
      <c r="M15" s="531"/>
      <c r="N15" s="531"/>
      <c r="O15" s="483">
        <f>IF(input!D3="","",input!D3+input!E3)</f>
        <v>2</v>
      </c>
      <c r="P15" s="483"/>
      <c r="Q15" s="483">
        <f>IF(input!L3="","",input!L3+input!M3)</f>
        <v>2</v>
      </c>
      <c r="R15" s="483"/>
      <c r="S15" s="531"/>
      <c r="T15" s="531"/>
      <c r="U15" s="483">
        <f>IF(input!F3="","",input!F3+input!G3)</f>
        <v>2</v>
      </c>
      <c r="V15" s="483"/>
      <c r="W15" s="483">
        <f>IF(input!N3="","",input!N3+input!O3)</f>
        <v>2</v>
      </c>
      <c r="X15" s="483"/>
      <c r="Y15" s="531"/>
      <c r="Z15" s="531"/>
      <c r="AA15" s="483">
        <f>IF(input!H3=0,"0",IF(input!H3="","",input!H3))</f>
        <v>4</v>
      </c>
      <c r="AB15" s="483"/>
      <c r="AC15" s="483">
        <f>IF(input!P3=0,"0",IF(input!P3="","",input!P3))</f>
        <v>3</v>
      </c>
      <c r="AD15" s="483"/>
    </row>
    <row r="16" spans="1:30" ht="13.5" customHeight="1" x14ac:dyDescent="0.15">
      <c r="A16" s="163"/>
      <c r="B16" s="163"/>
      <c r="C16" s="161"/>
      <c r="D16" s="161"/>
      <c r="E16" s="483"/>
      <c r="F16" s="483"/>
      <c r="G16" s="528"/>
      <c r="H16" s="528"/>
      <c r="I16" s="528"/>
      <c r="J16" s="528"/>
      <c r="K16" s="528"/>
      <c r="L16" s="528"/>
      <c r="M16" s="161"/>
      <c r="N16" s="161"/>
      <c r="O16" s="161"/>
      <c r="P16" s="161"/>
      <c r="Q16" s="161"/>
      <c r="R16" s="161"/>
      <c r="S16" s="528"/>
      <c r="T16" s="528"/>
      <c r="U16" s="528"/>
      <c r="V16" s="528"/>
      <c r="W16" s="528"/>
      <c r="X16" s="528"/>
      <c r="Y16" s="483"/>
      <c r="Z16" s="483"/>
      <c r="AA16" s="163"/>
      <c r="AB16" s="163"/>
      <c r="AC16" s="161"/>
      <c r="AD16" s="161"/>
    </row>
    <row r="17" spans="1:30" ht="13.5" customHeight="1" x14ac:dyDescent="0.15">
      <c r="A17" s="528"/>
      <c r="B17" s="528"/>
      <c r="C17" s="528"/>
      <c r="D17" s="528"/>
      <c r="E17" s="483" t="str">
        <f>input!X9&amp;"/"&amp;input!X12</f>
        <v>5/8</v>
      </c>
      <c r="F17" s="483"/>
      <c r="G17" s="165"/>
      <c r="H17" s="161"/>
      <c r="I17" s="165"/>
      <c r="J17" s="361" t="str">
        <f>IF(input!F5="","",input!F5)</f>
        <v/>
      </c>
      <c r="K17" s="165"/>
      <c r="L17" s="161"/>
      <c r="M17" s="161"/>
      <c r="N17" s="161"/>
      <c r="O17" s="161"/>
      <c r="P17" s="161"/>
      <c r="Q17" s="161"/>
      <c r="R17" s="161"/>
      <c r="S17" s="165"/>
      <c r="T17" s="161"/>
      <c r="U17" s="165"/>
      <c r="V17" s="361" t="str">
        <f>IF(input!N5="","",input!N5)</f>
        <v/>
      </c>
      <c r="W17" s="165"/>
      <c r="X17" s="161"/>
      <c r="Y17" s="483" t="str">
        <f>input!AE9&amp;"/"&amp;input!AE12</f>
        <v>8/14</v>
      </c>
      <c r="Z17" s="483"/>
      <c r="AA17" s="528"/>
      <c r="AB17" s="528"/>
      <c r="AC17" s="528"/>
      <c r="AD17" s="528"/>
    </row>
    <row r="18" spans="1:30" ht="16.5" customHeight="1" x14ac:dyDescent="0.15">
      <c r="A18" s="528"/>
      <c r="B18" s="528"/>
      <c r="C18" s="528"/>
      <c r="D18" s="528"/>
      <c r="E18" s="483"/>
      <c r="F18" s="483"/>
      <c r="G18" s="532" t="str">
        <f>IF(input!D5="","",input!D5)</f>
        <v/>
      </c>
      <c r="H18" s="532"/>
      <c r="I18" s="532" t="str">
        <f>IF(input!E5="","",input!E5)</f>
        <v/>
      </c>
      <c r="J18" s="532"/>
      <c r="K18" s="483" t="str">
        <f>IF(input!G5="","",input!G5)</f>
        <v/>
      </c>
      <c r="L18" s="483"/>
      <c r="M18" s="161"/>
      <c r="N18" s="161"/>
      <c r="O18" s="161"/>
      <c r="P18" s="161"/>
      <c r="Q18" s="161"/>
      <c r="R18" s="161"/>
      <c r="S18" s="483" t="str">
        <f>IF(input!L5="","",input!L5)</f>
        <v/>
      </c>
      <c r="T18" s="483"/>
      <c r="U18" s="483" t="str">
        <f>IF(input!M5="","",input!M5)</f>
        <v/>
      </c>
      <c r="V18" s="483"/>
      <c r="W18" s="483" t="str">
        <f>IF(input!O5="","",input!O5)</f>
        <v/>
      </c>
      <c r="X18" s="483"/>
      <c r="Y18" s="483"/>
      <c r="Z18" s="483"/>
      <c r="AA18" s="528"/>
      <c r="AB18" s="528"/>
      <c r="AC18" s="528"/>
      <c r="AD18" s="528"/>
    </row>
    <row r="19" spans="1:30" ht="3.75" customHeight="1" x14ac:dyDescent="0.15">
      <c r="A19" s="205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</row>
    <row r="20" spans="1:30" ht="16.5" customHeight="1" x14ac:dyDescent="0.15">
      <c r="A20" s="483"/>
      <c r="B20" s="483"/>
      <c r="C20" s="483"/>
      <c r="D20" s="483"/>
      <c r="E20" s="483"/>
      <c r="F20" s="483"/>
      <c r="G20" s="483"/>
      <c r="H20" s="483"/>
      <c r="I20" s="483"/>
      <c r="J20" s="483"/>
      <c r="K20" s="204"/>
      <c r="L20" s="204"/>
      <c r="M20" s="204"/>
      <c r="N20" s="204"/>
      <c r="O20" s="204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204"/>
      <c r="AA20" s="204"/>
      <c r="AB20" s="204"/>
      <c r="AC20" s="204"/>
      <c r="AD20" s="204"/>
    </row>
    <row r="21" spans="1:30" ht="16.5" customHeight="1" x14ac:dyDescent="0.15">
      <c r="A21" s="483"/>
      <c r="B21" s="483"/>
      <c r="C21" s="483"/>
      <c r="D21" s="483"/>
      <c r="E21" s="483"/>
      <c r="F21" s="483"/>
      <c r="G21" s="483"/>
      <c r="H21" s="483"/>
      <c r="I21" s="483">
        <f ca="1">④runningスコア!H16</f>
        <v>7</v>
      </c>
      <c r="J21" s="483"/>
      <c r="K21" s="204" t="str">
        <f ca="1">④runningスコア!I16</f>
        <v/>
      </c>
      <c r="L21" s="204">
        <f ca="1">④runningスコア!J16</f>
        <v>1</v>
      </c>
      <c r="M21" s="204" t="str">
        <f ca="1">④runningスコア!K16</f>
        <v/>
      </c>
      <c r="N21" s="204" t="str">
        <f ca="1">④runningスコア!L16</f>
        <v/>
      </c>
      <c r="O21" s="204" t="str">
        <f ca="1">④runningスコア!M16</f>
        <v/>
      </c>
      <c r="P21" s="483"/>
      <c r="Q21" s="483"/>
      <c r="R21" s="483"/>
      <c r="S21" s="483"/>
      <c r="T21" s="483"/>
      <c r="U21" s="483"/>
      <c r="V21" s="483"/>
      <c r="W21" s="483"/>
      <c r="X21" s="483">
        <f ca="1">④runningスコア!H38</f>
        <v>5</v>
      </c>
      <c r="Y21" s="483"/>
      <c r="Z21" s="204">
        <f ca="1">④runningスコア!I38</f>
        <v>1</v>
      </c>
      <c r="AA21" s="204" t="str">
        <f ca="1">④runningスコア!J38</f>
        <v/>
      </c>
      <c r="AB21" s="204" t="str">
        <f ca="1">④runningスコア!K38</f>
        <v/>
      </c>
      <c r="AC21" s="204" t="str">
        <f ca="1">④runningスコア!L38</f>
        <v/>
      </c>
      <c r="AD21" s="204" t="str">
        <f ca="1">④runningスコア!M38</f>
        <v/>
      </c>
    </row>
    <row r="22" spans="1:30" ht="16.5" customHeight="1" x14ac:dyDescent="0.15">
      <c r="A22" s="483"/>
      <c r="B22" s="483"/>
      <c r="C22" s="483"/>
      <c r="D22" s="483"/>
      <c r="E22" s="483"/>
      <c r="F22" s="483"/>
      <c r="G22" s="483"/>
      <c r="H22" s="483"/>
      <c r="I22" s="483">
        <f ca="1">④runningスコア!H17</f>
        <v>3</v>
      </c>
      <c r="J22" s="483"/>
      <c r="K22" s="204" t="str">
        <f ca="1">④runningスコア!I17</f>
        <v/>
      </c>
      <c r="L22" s="204" t="str">
        <f ca="1">④runningスコア!J17</f>
        <v/>
      </c>
      <c r="M22" s="204" t="str">
        <f ca="1">④runningスコア!K17</f>
        <v/>
      </c>
      <c r="N22" s="204" t="str">
        <f ca="1">④runningスコア!L17</f>
        <v/>
      </c>
      <c r="O22" s="204" t="str">
        <f ca="1">④runningスコア!M17</f>
        <v/>
      </c>
      <c r="P22" s="483"/>
      <c r="Q22" s="483"/>
      <c r="R22" s="483"/>
      <c r="S22" s="483"/>
      <c r="T22" s="483"/>
      <c r="U22" s="483"/>
      <c r="V22" s="483"/>
      <c r="W22" s="483"/>
      <c r="X22" s="483">
        <f ca="1">④runningスコア!H39</f>
        <v>4</v>
      </c>
      <c r="Y22" s="483"/>
      <c r="Z22" s="204" t="str">
        <f ca="1">④runningスコア!I39</f>
        <v/>
      </c>
      <c r="AA22" s="204" t="str">
        <f ca="1">④runningスコア!J39</f>
        <v/>
      </c>
      <c r="AB22" s="204" t="str">
        <f ca="1">④runningスコア!K39</f>
        <v/>
      </c>
      <c r="AC22" s="204" t="str">
        <f ca="1">④runningスコア!L39</f>
        <v/>
      </c>
      <c r="AD22" s="204">
        <f ca="1">④runningスコア!M39</f>
        <v>1</v>
      </c>
    </row>
    <row r="23" spans="1:30" ht="16.5" customHeight="1" x14ac:dyDescent="0.15">
      <c r="A23" s="483"/>
      <c r="B23" s="483"/>
      <c r="C23" s="483"/>
      <c r="D23" s="483"/>
      <c r="E23" s="483"/>
      <c r="F23" s="483"/>
      <c r="G23" s="483"/>
      <c r="H23" s="483"/>
      <c r="I23" s="483">
        <f ca="1">④runningスコア!H18</f>
        <v>5</v>
      </c>
      <c r="J23" s="483"/>
      <c r="K23" s="204" t="str">
        <f ca="1">④runningスコア!I18</f>
        <v/>
      </c>
      <c r="L23" s="204" t="str">
        <f ca="1">④runningスコア!J18</f>
        <v/>
      </c>
      <c r="M23" s="204" t="str">
        <f ca="1">④runningスコア!K18</f>
        <v/>
      </c>
      <c r="N23" s="204">
        <f ca="1">④runningスコア!L18</f>
        <v>1</v>
      </c>
      <c r="O23" s="204" t="str">
        <f ca="1">④runningスコア!M18</f>
        <v/>
      </c>
      <c r="P23" s="483"/>
      <c r="Q23" s="483"/>
      <c r="R23" s="483"/>
      <c r="S23" s="483"/>
      <c r="T23" s="483"/>
      <c r="U23" s="483"/>
      <c r="V23" s="483"/>
      <c r="W23" s="483"/>
      <c r="X23" s="483">
        <f ca="1">④runningスコア!H40</f>
        <v>1</v>
      </c>
      <c r="Y23" s="483"/>
      <c r="Z23" s="204" t="str">
        <f ca="1">④runningスコア!I40</f>
        <v/>
      </c>
      <c r="AA23" s="204">
        <f ca="1">④runningスコア!J40</f>
        <v>1</v>
      </c>
      <c r="AB23" s="204">
        <f ca="1">④runningスコア!K40</f>
        <v>1</v>
      </c>
      <c r="AC23" s="204" t="str">
        <f ca="1">④runningスコア!L40</f>
        <v/>
      </c>
      <c r="AD23" s="204" t="str">
        <f ca="1">④runningスコア!M40</f>
        <v/>
      </c>
    </row>
    <row r="24" spans="1:30" ht="16.5" customHeight="1" x14ac:dyDescent="0.15">
      <c r="A24" s="483"/>
      <c r="B24" s="483"/>
      <c r="C24" s="483"/>
      <c r="D24" s="483"/>
      <c r="E24" s="483"/>
      <c r="F24" s="483"/>
      <c r="G24" s="483"/>
      <c r="H24" s="483"/>
      <c r="I24" s="483">
        <f ca="1">④runningスコア!H19</f>
        <v>2</v>
      </c>
      <c r="J24" s="483"/>
      <c r="K24" s="204" t="str">
        <f ca="1">④runningスコア!I19</f>
        <v/>
      </c>
      <c r="L24" s="204" t="str">
        <f ca="1">④runningスコア!J19</f>
        <v/>
      </c>
      <c r="M24" s="204" t="str">
        <f ca="1">④runningスコア!K19</f>
        <v/>
      </c>
      <c r="N24" s="204" t="str">
        <f ca="1">④runningスコア!L19</f>
        <v/>
      </c>
      <c r="O24" s="204" t="str">
        <f ca="1">④runningスコア!M19</f>
        <v/>
      </c>
      <c r="P24" s="483"/>
      <c r="Q24" s="483"/>
      <c r="R24" s="483"/>
      <c r="S24" s="483"/>
      <c r="T24" s="483"/>
      <c r="U24" s="483"/>
      <c r="V24" s="483"/>
      <c r="W24" s="483"/>
      <c r="X24" s="483" t="str">
        <f ca="1">④runningスコア!H41</f>
        <v/>
      </c>
      <c r="Y24" s="483"/>
      <c r="Z24" s="204" t="str">
        <f ca="1">④runningスコア!I41</f>
        <v/>
      </c>
      <c r="AA24" s="204" t="str">
        <f ca="1">④runningスコア!J41</f>
        <v/>
      </c>
      <c r="AB24" s="204" t="str">
        <f ca="1">④runningスコア!K41</f>
        <v/>
      </c>
      <c r="AC24" s="204" t="str">
        <f ca="1">④runningスコア!L41</f>
        <v/>
      </c>
      <c r="AD24" s="204" t="str">
        <f ca="1">④runningスコア!M41</f>
        <v/>
      </c>
    </row>
    <row r="25" spans="1:30" ht="16.5" customHeight="1" x14ac:dyDescent="0.15">
      <c r="A25" s="483"/>
      <c r="B25" s="483"/>
      <c r="C25" s="483"/>
      <c r="D25" s="483"/>
      <c r="E25" s="483"/>
      <c r="F25" s="483"/>
      <c r="G25" s="483"/>
      <c r="H25" s="483"/>
      <c r="I25" s="483">
        <f ca="1">④runningスコア!H20</f>
        <v>2</v>
      </c>
      <c r="J25" s="483"/>
      <c r="K25" s="204" t="str">
        <f ca="1">④runningスコア!I20</f>
        <v/>
      </c>
      <c r="L25" s="204">
        <f ca="1">④runningスコア!J20</f>
        <v>1</v>
      </c>
      <c r="M25" s="204">
        <f ca="1">④runningスコア!K20</f>
        <v>1</v>
      </c>
      <c r="N25" s="204" t="str">
        <f ca="1">④runningスコア!L20</f>
        <v/>
      </c>
      <c r="O25" s="204" t="str">
        <f ca="1">④runningスコア!M20</f>
        <v/>
      </c>
      <c r="P25" s="483"/>
      <c r="Q25" s="483"/>
      <c r="R25" s="483"/>
      <c r="S25" s="483"/>
      <c r="T25" s="483"/>
      <c r="U25" s="483"/>
      <c r="V25" s="483"/>
      <c r="W25" s="483"/>
      <c r="X25" s="483">
        <f ca="1">④runningスコア!H42</f>
        <v>5</v>
      </c>
      <c r="Y25" s="483"/>
      <c r="Z25" s="204" t="str">
        <f ca="1">④runningスコア!I42</f>
        <v/>
      </c>
      <c r="AA25" s="204">
        <f ca="1">④runningスコア!J42</f>
        <v>1</v>
      </c>
      <c r="AB25" s="204" t="str">
        <f ca="1">④runningスコア!K42</f>
        <v/>
      </c>
      <c r="AC25" s="204" t="str">
        <f ca="1">④runningスコア!L42</f>
        <v/>
      </c>
      <c r="AD25" s="204" t="str">
        <f ca="1">④runningスコア!M42</f>
        <v/>
      </c>
    </row>
    <row r="26" spans="1:30" ht="16.5" customHeight="1" x14ac:dyDescent="0.15">
      <c r="A26" s="483"/>
      <c r="B26" s="483"/>
      <c r="C26" s="483"/>
      <c r="D26" s="483"/>
      <c r="E26" s="483"/>
      <c r="F26" s="483"/>
      <c r="G26" s="483"/>
      <c r="H26" s="483"/>
      <c r="I26" s="483">
        <f ca="1">④runningスコア!H21</f>
        <v>1</v>
      </c>
      <c r="J26" s="483"/>
      <c r="K26" s="204" t="str">
        <f ca="1">④runningスコア!I21</f>
        <v/>
      </c>
      <c r="L26" s="204" t="str">
        <f ca="1">④runningスコア!J21</f>
        <v/>
      </c>
      <c r="M26" s="204" t="str">
        <f ca="1">④runningスコア!K21</f>
        <v/>
      </c>
      <c r="N26" s="204" t="str">
        <f ca="1">④runningスコア!L21</f>
        <v/>
      </c>
      <c r="O26" s="204" t="str">
        <f ca="1">④runningスコア!M21</f>
        <v/>
      </c>
      <c r="P26" s="483"/>
      <c r="Q26" s="483"/>
      <c r="R26" s="483"/>
      <c r="S26" s="483"/>
      <c r="T26" s="483"/>
      <c r="U26" s="483"/>
      <c r="V26" s="483"/>
      <c r="W26" s="483"/>
      <c r="X26" s="483">
        <f ca="1">④runningスコア!H43</f>
        <v>1</v>
      </c>
      <c r="Y26" s="483"/>
      <c r="Z26" s="204" t="str">
        <f ca="1">④runningスコア!I43</f>
        <v/>
      </c>
      <c r="AA26" s="204" t="str">
        <f ca="1">④runningスコア!J43</f>
        <v/>
      </c>
      <c r="AB26" s="204" t="str">
        <f ca="1">④runningスコア!K43</f>
        <v/>
      </c>
      <c r="AC26" s="204" t="str">
        <f ca="1">④runningスコア!L43</f>
        <v/>
      </c>
      <c r="AD26" s="204" t="str">
        <f ca="1">④runningスコア!M43</f>
        <v/>
      </c>
    </row>
    <row r="27" spans="1:30" ht="16.5" customHeight="1" x14ac:dyDescent="0.15">
      <c r="A27" s="483"/>
      <c r="B27" s="483"/>
      <c r="C27" s="483"/>
      <c r="D27" s="483"/>
      <c r="E27" s="483"/>
      <c r="F27" s="483"/>
      <c r="G27" s="483"/>
      <c r="H27" s="483"/>
      <c r="I27" s="483">
        <f ca="1">④runningスコア!H22</f>
        <v>1</v>
      </c>
      <c r="J27" s="483"/>
      <c r="K27" s="204">
        <f ca="1">④runningスコア!I22</f>
        <v>1</v>
      </c>
      <c r="L27" s="204">
        <f ca="1">④runningスコア!J22</f>
        <v>1</v>
      </c>
      <c r="M27" s="204" t="str">
        <f ca="1">④runningスコア!K22</f>
        <v/>
      </c>
      <c r="N27" s="204" t="str">
        <f ca="1">④runningスコア!L22</f>
        <v/>
      </c>
      <c r="O27" s="204" t="str">
        <f ca="1">④runningスコア!M22</f>
        <v/>
      </c>
      <c r="P27" s="483"/>
      <c r="Q27" s="483"/>
      <c r="R27" s="483"/>
      <c r="S27" s="483"/>
      <c r="T27" s="483"/>
      <c r="U27" s="483"/>
      <c r="V27" s="483"/>
      <c r="W27" s="483"/>
      <c r="X27" s="483">
        <f ca="1">④runningスコア!H44</f>
        <v>1</v>
      </c>
      <c r="Y27" s="483"/>
      <c r="Z27" s="204" t="str">
        <f ca="1">④runningスコア!I44</f>
        <v/>
      </c>
      <c r="AA27" s="204" t="str">
        <f ca="1">④runningスコア!J44</f>
        <v/>
      </c>
      <c r="AB27" s="204" t="str">
        <f ca="1">④runningスコア!K44</f>
        <v/>
      </c>
      <c r="AC27" s="204" t="str">
        <f ca="1">④runningスコア!L44</f>
        <v/>
      </c>
      <c r="AD27" s="204" t="str">
        <f ca="1">④runningスコア!M44</f>
        <v/>
      </c>
    </row>
    <row r="28" spans="1:30" ht="16.5" customHeight="1" x14ac:dyDescent="0.15">
      <c r="A28" s="483"/>
      <c r="B28" s="483"/>
      <c r="C28" s="483"/>
      <c r="D28" s="483"/>
      <c r="E28" s="483"/>
      <c r="F28" s="483"/>
      <c r="G28" s="483"/>
      <c r="H28" s="483"/>
      <c r="I28" s="483" t="str">
        <f ca="1">④runningスコア!H23</f>
        <v/>
      </c>
      <c r="J28" s="483"/>
      <c r="K28" s="204" t="str">
        <f ca="1">④runningスコア!I23</f>
        <v/>
      </c>
      <c r="L28" s="204" t="str">
        <f ca="1">④runningスコア!J23</f>
        <v/>
      </c>
      <c r="M28" s="204" t="str">
        <f ca="1">④runningスコア!K23</f>
        <v/>
      </c>
      <c r="N28" s="204" t="str">
        <f ca="1">④runningスコア!L23</f>
        <v/>
      </c>
      <c r="O28" s="204" t="str">
        <f ca="1">④runningスコア!M23</f>
        <v/>
      </c>
      <c r="P28" s="483"/>
      <c r="Q28" s="483"/>
      <c r="R28" s="483"/>
      <c r="S28" s="483"/>
      <c r="T28" s="483"/>
      <c r="U28" s="483"/>
      <c r="V28" s="483"/>
      <c r="W28" s="483"/>
      <c r="X28" s="483">
        <f ca="1">④runningスコア!H45</f>
        <v>1</v>
      </c>
      <c r="Y28" s="483"/>
      <c r="Z28" s="204" t="str">
        <f ca="1">④runningスコア!I45</f>
        <v/>
      </c>
      <c r="AA28" s="204" t="str">
        <f ca="1">④runningスコア!J45</f>
        <v/>
      </c>
      <c r="AB28" s="204" t="str">
        <f ca="1">④runningスコア!K45</f>
        <v/>
      </c>
      <c r="AC28" s="204" t="str">
        <f ca="1">④runningスコア!L45</f>
        <v/>
      </c>
      <c r="AD28" s="204" t="str">
        <f ca="1">④runningスコア!M45</f>
        <v/>
      </c>
    </row>
    <row r="29" spans="1:30" ht="16.5" customHeight="1" x14ac:dyDescent="0.15">
      <c r="A29" s="483"/>
      <c r="B29" s="483"/>
      <c r="C29" s="483"/>
      <c r="D29" s="483"/>
      <c r="E29" s="483"/>
      <c r="F29" s="483"/>
      <c r="G29" s="483"/>
      <c r="H29" s="483"/>
      <c r="I29" s="483" t="str">
        <f ca="1">④runningスコア!H24</f>
        <v/>
      </c>
      <c r="J29" s="483"/>
      <c r="K29" s="204" t="str">
        <f ca="1">④runningスコア!I24</f>
        <v/>
      </c>
      <c r="L29" s="204" t="str">
        <f ca="1">④runningスコア!J24</f>
        <v/>
      </c>
      <c r="M29" s="204" t="str">
        <f ca="1">④runningスコア!K24</f>
        <v/>
      </c>
      <c r="N29" s="204" t="str">
        <f ca="1">④runningスコア!L24</f>
        <v/>
      </c>
      <c r="O29" s="204" t="str">
        <f ca="1">④runningスコア!M24</f>
        <v/>
      </c>
      <c r="P29" s="483"/>
      <c r="Q29" s="483"/>
      <c r="R29" s="483"/>
      <c r="S29" s="483"/>
      <c r="T29" s="483"/>
      <c r="U29" s="483"/>
      <c r="V29" s="483"/>
      <c r="W29" s="483"/>
      <c r="X29" s="483">
        <f ca="1">④runningスコア!H46</f>
        <v>3</v>
      </c>
      <c r="Y29" s="483"/>
      <c r="Z29" s="204" t="str">
        <f ca="1">④runningスコア!I46</f>
        <v/>
      </c>
      <c r="AA29" s="204" t="str">
        <f ca="1">④runningスコア!J46</f>
        <v/>
      </c>
      <c r="AB29" s="204" t="str">
        <f ca="1">④runningスコア!K46</f>
        <v/>
      </c>
      <c r="AC29" s="204" t="str">
        <f ca="1">④runningスコア!L46</f>
        <v/>
      </c>
      <c r="AD29" s="204" t="str">
        <f ca="1">④runningスコア!M46</f>
        <v/>
      </c>
    </row>
    <row r="30" spans="1:30" ht="16.5" customHeight="1" x14ac:dyDescent="0.15">
      <c r="A30" s="483"/>
      <c r="B30" s="483"/>
      <c r="C30" s="483"/>
      <c r="D30" s="483"/>
      <c r="E30" s="483"/>
      <c r="F30" s="483"/>
      <c r="G30" s="483"/>
      <c r="H30" s="483"/>
      <c r="I30" s="483" t="str">
        <f ca="1">④runningスコア!H25</f>
        <v/>
      </c>
      <c r="J30" s="483"/>
      <c r="K30" s="204" t="str">
        <f ca="1">④runningスコア!I25</f>
        <v/>
      </c>
      <c r="L30" s="204" t="str">
        <f ca="1">④runningスコア!J25</f>
        <v/>
      </c>
      <c r="M30" s="204" t="str">
        <f ca="1">④runningスコア!K25</f>
        <v/>
      </c>
      <c r="N30" s="204" t="str">
        <f ca="1">④runningスコア!L25</f>
        <v/>
      </c>
      <c r="O30" s="204" t="str">
        <f ca="1">④runningスコア!M25</f>
        <v/>
      </c>
      <c r="P30" s="483"/>
      <c r="Q30" s="483"/>
      <c r="R30" s="483"/>
      <c r="S30" s="483"/>
      <c r="T30" s="483"/>
      <c r="U30" s="483"/>
      <c r="V30" s="483"/>
      <c r="W30" s="483"/>
      <c r="X30" s="483">
        <f ca="1">④runningスコア!H47</f>
        <v>4</v>
      </c>
      <c r="Y30" s="483"/>
      <c r="Z30" s="204" t="str">
        <f ca="1">④runningスコア!I47</f>
        <v/>
      </c>
      <c r="AA30" s="204">
        <f ca="1">④runningスコア!J47</f>
        <v>1</v>
      </c>
      <c r="AB30" s="204" t="str">
        <f ca="1">④runningスコア!K47</f>
        <v/>
      </c>
      <c r="AC30" s="204" t="str">
        <f ca="1">④runningスコア!L47</f>
        <v/>
      </c>
      <c r="AD30" s="204" t="str">
        <f ca="1">④runningスコア!M47</f>
        <v/>
      </c>
    </row>
    <row r="31" spans="1:30" ht="16.5" customHeight="1" x14ac:dyDescent="0.15">
      <c r="A31" s="483"/>
      <c r="B31" s="483"/>
      <c r="C31" s="483"/>
      <c r="D31" s="483"/>
      <c r="E31" s="483"/>
      <c r="F31" s="483"/>
      <c r="G31" s="483"/>
      <c r="H31" s="483"/>
      <c r="I31" s="483">
        <f ca="1">④runningスコア!H26</f>
        <v>2</v>
      </c>
      <c r="J31" s="483"/>
      <c r="K31" s="204">
        <f ca="1">④runningスコア!I26</f>
        <v>1</v>
      </c>
      <c r="L31" s="204" t="str">
        <f ca="1">④runningスコア!J26</f>
        <v/>
      </c>
      <c r="M31" s="204" t="str">
        <f ca="1">④runningスコア!K26</f>
        <v/>
      </c>
      <c r="N31" s="204" t="str">
        <f ca="1">④runningスコア!L26</f>
        <v/>
      </c>
      <c r="O31" s="204" t="str">
        <f ca="1">④runningスコア!M26</f>
        <v/>
      </c>
      <c r="P31" s="483"/>
      <c r="Q31" s="483"/>
      <c r="R31" s="483"/>
      <c r="S31" s="483"/>
      <c r="T31" s="483"/>
      <c r="U31" s="483"/>
      <c r="V31" s="483"/>
      <c r="W31" s="483"/>
      <c r="X31" s="483" t="str">
        <f ca="1">④runningスコア!H48</f>
        <v/>
      </c>
      <c r="Y31" s="483"/>
      <c r="Z31" s="204" t="str">
        <f ca="1">④runningスコア!I48</f>
        <v/>
      </c>
      <c r="AA31" s="204" t="str">
        <f ca="1">④runningスコア!J48</f>
        <v/>
      </c>
      <c r="AB31" s="204" t="str">
        <f ca="1">④runningスコア!K48</f>
        <v/>
      </c>
      <c r="AC31" s="204" t="str">
        <f ca="1">④runningスコア!L48</f>
        <v/>
      </c>
      <c r="AD31" s="204" t="str">
        <f ca="1">④runningスコア!M48</f>
        <v/>
      </c>
    </row>
    <row r="32" spans="1:30" ht="16.5" customHeight="1" x14ac:dyDescent="0.15">
      <c r="A32" s="483"/>
      <c r="B32" s="483"/>
      <c r="C32" s="483"/>
      <c r="D32" s="483"/>
      <c r="E32" s="483"/>
      <c r="F32" s="483"/>
      <c r="G32" s="483"/>
      <c r="H32" s="483"/>
      <c r="I32" s="483" t="str">
        <f ca="1">④runningスコア!H27</f>
        <v/>
      </c>
      <c r="J32" s="483"/>
      <c r="K32" s="204" t="str">
        <f ca="1">④runningスコア!I27</f>
        <v/>
      </c>
      <c r="L32" s="204" t="str">
        <f ca="1">④runningスコア!J27</f>
        <v/>
      </c>
      <c r="M32" s="204" t="str">
        <f ca="1">④runningスコア!K27</f>
        <v/>
      </c>
      <c r="N32" s="204" t="str">
        <f ca="1">④runningスコア!L27</f>
        <v/>
      </c>
      <c r="O32" s="204" t="str">
        <f ca="1">④runningスコア!M27</f>
        <v/>
      </c>
      <c r="P32" s="483"/>
      <c r="Q32" s="483"/>
      <c r="R32" s="483"/>
      <c r="S32" s="483"/>
      <c r="T32" s="483"/>
      <c r="U32" s="483"/>
      <c r="V32" s="483"/>
      <c r="W32" s="483"/>
      <c r="X32" s="483" t="str">
        <f ca="1">④runningスコア!H49</f>
        <v/>
      </c>
      <c r="Y32" s="483"/>
      <c r="Z32" s="204">
        <f ca="1">④runningスコア!I49</f>
        <v>1</v>
      </c>
      <c r="AA32" s="204" t="str">
        <f ca="1">④runningスコア!J49</f>
        <v/>
      </c>
      <c r="AB32" s="204" t="str">
        <f ca="1">④runningスコア!K49</f>
        <v/>
      </c>
      <c r="AC32" s="204" t="str">
        <f ca="1">④runningスコア!L49</f>
        <v/>
      </c>
      <c r="AD32" s="204" t="str">
        <f ca="1">④runningスコア!M49</f>
        <v/>
      </c>
    </row>
    <row r="33" spans="1:30" ht="16.5" customHeight="1" x14ac:dyDescent="0.15">
      <c r="A33" s="483"/>
      <c r="B33" s="483"/>
      <c r="C33" s="483"/>
      <c r="D33" s="483"/>
      <c r="E33" s="483"/>
      <c r="F33" s="483"/>
      <c r="G33" s="483"/>
      <c r="H33" s="483"/>
      <c r="I33" s="483" t="str">
        <f ca="1">④runningスコア!H28</f>
        <v/>
      </c>
      <c r="J33" s="483"/>
      <c r="K33" s="204" t="str">
        <f ca="1">④runningスコア!I28</f>
        <v/>
      </c>
      <c r="L33" s="204" t="str">
        <f ca="1">④runningスコア!J28</f>
        <v/>
      </c>
      <c r="M33" s="204" t="str">
        <f ca="1">④runningスコア!K28</f>
        <v/>
      </c>
      <c r="N33" s="204" t="str">
        <f ca="1">④runningスコア!L28</f>
        <v/>
      </c>
      <c r="O33" s="204" t="str">
        <f ca="1">④runningスコア!M28</f>
        <v/>
      </c>
      <c r="P33" s="483"/>
      <c r="Q33" s="483"/>
      <c r="R33" s="483"/>
      <c r="S33" s="483"/>
      <c r="T33" s="483"/>
      <c r="U33" s="483"/>
      <c r="V33" s="483"/>
      <c r="W33" s="483"/>
      <c r="X33" s="483" t="str">
        <f ca="1">④runningスコア!H50</f>
        <v/>
      </c>
      <c r="Y33" s="483"/>
      <c r="Z33" s="204" t="str">
        <f ca="1">④runningスコア!I50</f>
        <v/>
      </c>
      <c r="AA33" s="204" t="str">
        <f ca="1">④runningスコア!J50</f>
        <v/>
      </c>
      <c r="AB33" s="204" t="str">
        <f ca="1">④runningスコア!K50</f>
        <v/>
      </c>
      <c r="AC33" s="204" t="str">
        <f ca="1">④runningスコア!L50</f>
        <v/>
      </c>
      <c r="AD33" s="204" t="str">
        <f ca="1">④runningスコア!M50</f>
        <v/>
      </c>
    </row>
    <row r="34" spans="1:30" ht="16.5" customHeight="1" x14ac:dyDescent="0.15">
      <c r="A34" s="483"/>
      <c r="B34" s="483"/>
      <c r="C34" s="483"/>
      <c r="D34" s="483"/>
      <c r="E34" s="483"/>
      <c r="F34" s="483"/>
      <c r="G34" s="483"/>
      <c r="H34" s="483"/>
      <c r="I34" s="483" t="str">
        <f ca="1">④runningスコア!H29</f>
        <v/>
      </c>
      <c r="J34" s="483"/>
      <c r="K34" s="204" t="str">
        <f ca="1">④runningスコア!I29</f>
        <v/>
      </c>
      <c r="L34" s="204" t="str">
        <f ca="1">④runningスコア!J29</f>
        <v/>
      </c>
      <c r="M34" s="204" t="str">
        <f ca="1">④runningスコア!K29</f>
        <v/>
      </c>
      <c r="N34" s="204" t="str">
        <f ca="1">④runningスコア!L29</f>
        <v/>
      </c>
      <c r="O34" s="204" t="str">
        <f ca="1">④runningスコア!M29</f>
        <v/>
      </c>
      <c r="P34" s="483"/>
      <c r="Q34" s="483"/>
      <c r="R34" s="483"/>
      <c r="S34" s="483"/>
      <c r="T34" s="483"/>
      <c r="U34" s="483"/>
      <c r="V34" s="483"/>
      <c r="W34" s="483"/>
      <c r="X34" s="483" t="str">
        <f ca="1">④runningスコア!H51</f>
        <v/>
      </c>
      <c r="Y34" s="483"/>
      <c r="Z34" s="204" t="str">
        <f ca="1">④runningスコア!I51</f>
        <v/>
      </c>
      <c r="AA34" s="204" t="str">
        <f ca="1">④runningスコア!J51</f>
        <v/>
      </c>
      <c r="AB34" s="204" t="str">
        <f ca="1">④runningスコア!K51</f>
        <v/>
      </c>
      <c r="AC34" s="204" t="str">
        <f ca="1">④runningスコア!L51</f>
        <v/>
      </c>
      <c r="AD34" s="204" t="str">
        <f ca="1">④runningスコア!M51</f>
        <v/>
      </c>
    </row>
    <row r="35" spans="1:30" ht="16.5" customHeight="1" x14ac:dyDescent="0.15">
      <c r="A35" s="483"/>
      <c r="B35" s="483"/>
      <c r="C35" s="483"/>
      <c r="D35" s="483"/>
      <c r="E35" s="483"/>
      <c r="F35" s="483"/>
      <c r="G35" s="483"/>
      <c r="H35" s="483"/>
      <c r="I35" s="483" t="str">
        <f ca="1">④runningスコア!H30</f>
        <v/>
      </c>
      <c r="J35" s="483"/>
      <c r="K35" s="204" t="str">
        <f ca="1">④runningスコア!I30</f>
        <v/>
      </c>
      <c r="L35" s="204" t="str">
        <f ca="1">④runningスコア!J30</f>
        <v/>
      </c>
      <c r="M35" s="204" t="str">
        <f ca="1">④runningスコア!K30</f>
        <v/>
      </c>
      <c r="N35" s="204" t="str">
        <f ca="1">④runningスコア!L30</f>
        <v/>
      </c>
      <c r="O35" s="204" t="str">
        <f ca="1">④runningスコア!M30</f>
        <v/>
      </c>
      <c r="P35" s="483"/>
      <c r="Q35" s="483"/>
      <c r="R35" s="483"/>
      <c r="S35" s="483"/>
      <c r="T35" s="483"/>
      <c r="U35" s="483"/>
      <c r="V35" s="483"/>
      <c r="W35" s="483"/>
      <c r="X35" s="483" t="str">
        <f ca="1">④runningスコア!H52</f>
        <v/>
      </c>
      <c r="Y35" s="483"/>
      <c r="Z35" s="204" t="str">
        <f ca="1">④runningスコア!I52</f>
        <v/>
      </c>
      <c r="AA35" s="204" t="str">
        <f ca="1">④runningスコア!J52</f>
        <v/>
      </c>
      <c r="AB35" s="204" t="str">
        <f ca="1">④runningスコア!K52</f>
        <v/>
      </c>
      <c r="AC35" s="204" t="str">
        <f ca="1">④runningスコア!L52</f>
        <v/>
      </c>
      <c r="AD35" s="204" t="str">
        <f ca="1">④runningスコア!M52</f>
        <v/>
      </c>
    </row>
    <row r="36" spans="1:30" ht="16.5" customHeight="1" x14ac:dyDescent="0.15">
      <c r="A36" s="483"/>
      <c r="B36" s="483"/>
      <c r="C36" s="483"/>
      <c r="D36" s="483"/>
      <c r="E36" s="483"/>
      <c r="F36" s="483"/>
      <c r="G36" s="483"/>
      <c r="H36" s="483"/>
      <c r="I36" s="483" t="str">
        <f ca="1">④runningスコア!H31</f>
        <v/>
      </c>
      <c r="J36" s="483"/>
      <c r="K36" s="204" t="str">
        <f ca="1">④runningスコア!I31</f>
        <v/>
      </c>
      <c r="L36" s="204" t="str">
        <f ca="1">④runningスコア!J31</f>
        <v/>
      </c>
      <c r="M36" s="204" t="str">
        <f ca="1">④runningスコア!K31</f>
        <v/>
      </c>
      <c r="N36" s="204" t="str">
        <f ca="1">④runningスコア!L31</f>
        <v/>
      </c>
      <c r="O36" s="204" t="str">
        <f ca="1">④runningスコア!M31</f>
        <v/>
      </c>
      <c r="P36" s="483"/>
      <c r="Q36" s="483"/>
      <c r="R36" s="483"/>
      <c r="S36" s="483"/>
      <c r="T36" s="483"/>
      <c r="U36" s="483"/>
      <c r="V36" s="483"/>
      <c r="W36" s="483"/>
      <c r="X36" s="483" t="str">
        <f ca="1">④runningスコア!H53</f>
        <v/>
      </c>
      <c r="Y36" s="483"/>
      <c r="Z36" s="204" t="str">
        <f ca="1">④runningスコア!I53</f>
        <v/>
      </c>
      <c r="AA36" s="204" t="str">
        <f ca="1">④runningスコア!J53</f>
        <v/>
      </c>
      <c r="AB36" s="204" t="str">
        <f ca="1">④runningスコア!K53</f>
        <v/>
      </c>
      <c r="AC36" s="204" t="str">
        <f ca="1">④runningスコア!L53</f>
        <v/>
      </c>
      <c r="AD36" s="204" t="str">
        <f ca="1">④runningスコア!M53</f>
        <v/>
      </c>
    </row>
    <row r="37" spans="1:30" ht="16.5" customHeight="1" x14ac:dyDescent="0.15">
      <c r="A37" s="530"/>
      <c r="B37" s="530"/>
      <c r="C37" s="483"/>
      <c r="D37" s="483"/>
      <c r="E37" s="483"/>
      <c r="F37" s="483"/>
      <c r="G37" s="483"/>
      <c r="H37" s="483"/>
      <c r="I37" s="483"/>
      <c r="J37" s="483"/>
      <c r="K37" s="204" t="str">
        <f>④runningスコア!I32</f>
        <v/>
      </c>
      <c r="L37" s="204" t="str">
        <f>④runningスコア!J32</f>
        <v/>
      </c>
      <c r="M37" s="204" t="str">
        <f>④runningスコア!K32</f>
        <v/>
      </c>
      <c r="N37" s="204" t="str">
        <f>④runningスコア!L32</f>
        <v/>
      </c>
      <c r="O37" s="204" t="str">
        <f>④runningスコア!M32</f>
        <v/>
      </c>
      <c r="P37" s="530"/>
      <c r="Q37" s="530"/>
      <c r="R37" s="483"/>
      <c r="S37" s="483"/>
      <c r="T37" s="483"/>
      <c r="U37" s="483"/>
      <c r="V37" s="483"/>
      <c r="W37" s="483"/>
      <c r="X37" s="483"/>
      <c r="Y37" s="483"/>
      <c r="Z37" s="204">
        <f>④runningスコア!I54</f>
        <v>1</v>
      </c>
      <c r="AA37" s="204" t="str">
        <f>④runningスコア!J54</f>
        <v/>
      </c>
      <c r="AB37" s="204" t="str">
        <f>④runningスコア!K54</f>
        <v/>
      </c>
      <c r="AC37" s="204" t="str">
        <f>④runningスコア!L54</f>
        <v/>
      </c>
      <c r="AD37" s="204" t="str">
        <f>④runningスコア!M54</f>
        <v/>
      </c>
    </row>
    <row r="38" spans="1:30" ht="16.5" customHeight="1" x14ac:dyDescent="0.15">
      <c r="A38" s="530"/>
      <c r="B38" s="530"/>
      <c r="C38" s="483"/>
      <c r="D38" s="483"/>
      <c r="E38" s="483"/>
      <c r="F38" s="483"/>
      <c r="G38" s="483"/>
      <c r="H38" s="483"/>
      <c r="I38" s="483"/>
      <c r="J38" s="483"/>
      <c r="K38" s="204" t="str">
        <f>④runningスコア!I33</f>
        <v/>
      </c>
      <c r="L38" s="204" t="str">
        <f>④runningスコア!J33</f>
        <v/>
      </c>
      <c r="M38" s="204" t="str">
        <f>④runningスコア!K33</f>
        <v/>
      </c>
      <c r="N38" s="204" t="str">
        <f>④runningスコア!L33</f>
        <v/>
      </c>
      <c r="O38" s="204" t="str">
        <f>④runningスコア!M33</f>
        <v/>
      </c>
      <c r="P38" s="530"/>
      <c r="Q38" s="530"/>
      <c r="R38" s="483"/>
      <c r="S38" s="483"/>
      <c r="T38" s="483"/>
      <c r="U38" s="483"/>
      <c r="V38" s="483"/>
      <c r="W38" s="483"/>
      <c r="X38" s="483"/>
      <c r="Y38" s="483"/>
      <c r="Z38" s="204" t="str">
        <f>④runningスコア!I55</f>
        <v/>
      </c>
      <c r="AA38" s="204" t="str">
        <f>④runningスコア!J55</f>
        <v/>
      </c>
      <c r="AB38" s="204" t="str">
        <f>④runningスコア!K55</f>
        <v/>
      </c>
      <c r="AC38" s="204" t="str">
        <f>④runningスコア!L55</f>
        <v/>
      </c>
      <c r="AD38" s="204" t="str">
        <f>④runningスコア!M55</f>
        <v/>
      </c>
    </row>
    <row r="39" spans="1:30" ht="16.5" customHeight="1" x14ac:dyDescent="0.15">
      <c r="A39" s="530"/>
      <c r="B39" s="530"/>
      <c r="C39" s="483"/>
      <c r="D39" s="483"/>
      <c r="E39" s="483"/>
      <c r="F39" s="483"/>
      <c r="G39" s="483"/>
      <c r="H39" s="483"/>
      <c r="I39" s="483"/>
      <c r="J39" s="483"/>
      <c r="K39" s="204" t="str">
        <f>④runningスコア!I34</f>
        <v/>
      </c>
      <c r="L39" s="204" t="str">
        <f>④runningスコア!J34</f>
        <v/>
      </c>
      <c r="M39" s="204" t="str">
        <f>④runningスコア!K34</f>
        <v/>
      </c>
      <c r="N39" s="204" t="str">
        <f>④runningスコア!L34</f>
        <v/>
      </c>
      <c r="O39" s="204" t="str">
        <f>④runningスコア!M34</f>
        <v/>
      </c>
      <c r="P39" s="530"/>
      <c r="Q39" s="530"/>
      <c r="R39" s="483"/>
      <c r="S39" s="483"/>
      <c r="T39" s="483"/>
      <c r="U39" s="483"/>
      <c r="V39" s="483"/>
      <c r="W39" s="483"/>
      <c r="X39" s="483"/>
      <c r="Y39" s="483"/>
      <c r="Z39" s="204" t="str">
        <f>④runningスコア!I56</f>
        <v/>
      </c>
      <c r="AA39" s="204" t="str">
        <f>④runningスコア!J56</f>
        <v/>
      </c>
      <c r="AB39" s="204" t="str">
        <f>④runningスコア!K56</f>
        <v/>
      </c>
      <c r="AC39" s="204" t="str">
        <f>④runningスコア!L56</f>
        <v/>
      </c>
      <c r="AD39" s="204" t="str">
        <f>④runningスコア!M56</f>
        <v/>
      </c>
    </row>
    <row r="40" spans="1:30" ht="16.5" customHeight="1" x14ac:dyDescent="0.15">
      <c r="A40" s="530"/>
      <c r="B40" s="530"/>
      <c r="C40" s="483"/>
      <c r="D40" s="483"/>
      <c r="E40" s="483"/>
      <c r="F40" s="483"/>
      <c r="G40" s="483"/>
      <c r="H40" s="483"/>
      <c r="I40" s="483"/>
      <c r="J40" s="483"/>
      <c r="K40" s="204" t="str">
        <f>④runningスコア!I35</f>
        <v/>
      </c>
      <c r="L40" s="204" t="str">
        <f>④runningスコア!J35</f>
        <v/>
      </c>
      <c r="M40" s="204" t="str">
        <f>④runningスコア!K35</f>
        <v/>
      </c>
      <c r="N40" s="204" t="str">
        <f>④runningスコア!L35</f>
        <v/>
      </c>
      <c r="O40" s="204" t="str">
        <f>④runningスコア!M35</f>
        <v/>
      </c>
      <c r="P40" s="530"/>
      <c r="Q40" s="530"/>
      <c r="R40" s="483"/>
      <c r="S40" s="483"/>
      <c r="T40" s="483"/>
      <c r="U40" s="483"/>
      <c r="V40" s="483"/>
      <c r="W40" s="483"/>
      <c r="X40" s="483"/>
      <c r="Y40" s="483"/>
      <c r="Z40" s="204" t="str">
        <f>④runningスコア!I57</f>
        <v/>
      </c>
      <c r="AA40" s="204" t="str">
        <f>④runningスコア!J57</f>
        <v/>
      </c>
      <c r="AB40" s="204" t="str">
        <f>④runningスコア!K57</f>
        <v/>
      </c>
      <c r="AC40" s="204" t="str">
        <f>④runningスコア!L57</f>
        <v/>
      </c>
      <c r="AD40" s="204" t="str">
        <f>④runningスコア!M57</f>
        <v/>
      </c>
    </row>
    <row r="41" spans="1:30" ht="3.75" customHeight="1" x14ac:dyDescent="0.15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</row>
    <row r="42" spans="1:30" ht="25.5" customHeight="1" x14ac:dyDescent="0.15">
      <c r="A42" s="483"/>
      <c r="B42" s="483"/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</row>
    <row r="43" spans="1:30" ht="17.25" customHeight="1" x14ac:dyDescent="0.15">
      <c r="A43" s="161" t="s">
        <v>131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</row>
    <row r="44" spans="1:30" ht="17.25" customHeight="1" x14ac:dyDescent="0.15">
      <c r="A44" s="529"/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29"/>
      <c r="S44" s="529"/>
      <c r="T44" s="529"/>
      <c r="U44" s="529"/>
      <c r="V44" s="529"/>
      <c r="W44" s="529"/>
      <c r="X44" s="529"/>
      <c r="Y44" s="529"/>
      <c r="Z44" s="529"/>
      <c r="AA44" s="529"/>
      <c r="AB44" s="529"/>
      <c r="AC44" s="529"/>
      <c r="AD44" s="529"/>
    </row>
    <row r="45" spans="1:30" ht="17.25" customHeight="1" x14ac:dyDescent="0.15">
      <c r="A45" s="529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29"/>
      <c r="W45" s="529"/>
      <c r="X45" s="529"/>
      <c r="Y45" s="529"/>
      <c r="Z45" s="529"/>
      <c r="AA45" s="529"/>
      <c r="AB45" s="529"/>
      <c r="AC45" s="529"/>
      <c r="AD45" s="529"/>
    </row>
    <row r="46" spans="1:30" ht="3.75" customHeight="1" x14ac:dyDescent="0.1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</row>
    <row r="47" spans="1:30" ht="24.75" customHeight="1" x14ac:dyDescent="0.15">
      <c r="A47" s="161"/>
      <c r="B47" s="161"/>
      <c r="C47" s="161"/>
      <c r="D47" s="161"/>
      <c r="E47" s="161"/>
      <c r="F47" s="161"/>
      <c r="G47" s="161"/>
      <c r="H47" s="483" t="str">
        <f>IF(namelist!E8="","",namelist!E8)</f>
        <v/>
      </c>
      <c r="I47" s="483"/>
      <c r="J47" s="483"/>
      <c r="K47" s="483"/>
      <c r="L47" s="483"/>
      <c r="M47" s="483" t="str">
        <f>IF(namelist!E9="","",namelist!E9)</f>
        <v/>
      </c>
      <c r="N47" s="483"/>
      <c r="O47" s="483"/>
      <c r="P47" s="483"/>
      <c r="Q47" s="483"/>
      <c r="R47" s="161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</row>
    <row r="48" spans="1:30" ht="3.75" customHeight="1" x14ac:dyDescent="0.1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</row>
    <row r="49" spans="1:36" ht="24.75" customHeight="1" x14ac:dyDescent="0.15">
      <c r="A49" s="161"/>
      <c r="B49" s="161"/>
      <c r="C49" s="161"/>
      <c r="D49" s="161"/>
      <c r="E49" s="161"/>
      <c r="F49" s="161"/>
      <c r="G49" s="161"/>
      <c r="H49" s="483" t="str">
        <f>IF(namelist!E10="","",namelist!E10)</f>
        <v/>
      </c>
      <c r="I49" s="483"/>
      <c r="J49" s="483"/>
      <c r="K49" s="483"/>
      <c r="L49" s="483"/>
      <c r="M49" s="483" t="str">
        <f>IF(namelist!E11="","",namelist!E11)</f>
        <v/>
      </c>
      <c r="N49" s="483"/>
      <c r="O49" s="483"/>
      <c r="P49" s="483"/>
      <c r="Q49" s="483"/>
      <c r="R49" s="161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</row>
    <row r="50" spans="1:36" ht="3.75" customHeight="1" x14ac:dyDescent="0.1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</row>
    <row r="51" spans="1:36" ht="24.75" customHeight="1" x14ac:dyDescent="0.15">
      <c r="A51" s="161"/>
      <c r="B51" s="161"/>
      <c r="C51" s="161"/>
      <c r="D51" s="161"/>
      <c r="E51" s="161"/>
      <c r="F51" s="161"/>
      <c r="G51" s="161"/>
      <c r="H51" s="483" t="str">
        <f>IF(namelist!E12="","",namelist!E12)</f>
        <v/>
      </c>
      <c r="I51" s="483"/>
      <c r="J51" s="483"/>
      <c r="K51" s="483"/>
      <c r="L51" s="483"/>
      <c r="M51" s="483" t="str">
        <f>IF(namelist!E13="","",namelist!E13)</f>
        <v/>
      </c>
      <c r="N51" s="483"/>
      <c r="O51" s="483"/>
      <c r="P51" s="483"/>
      <c r="Q51" s="483"/>
      <c r="R51" s="161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</row>
    <row r="52" spans="1:36" ht="9" customHeight="1" x14ac:dyDescent="0.1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</row>
    <row r="53" spans="1:36" ht="17.25" customHeight="1" x14ac:dyDescent="0.15">
      <c r="A53" s="163"/>
      <c r="B53" s="163"/>
      <c r="C53" s="528"/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8"/>
      <c r="AA53" s="528"/>
      <c r="AB53" s="528"/>
      <c r="AC53" s="163"/>
      <c r="AD53" s="163"/>
      <c r="AE53" s="163"/>
      <c r="AF53" s="163"/>
      <c r="AG53" s="163"/>
      <c r="AH53" s="163"/>
      <c r="AI53" s="163"/>
      <c r="AJ53" s="163"/>
    </row>
    <row r="54" spans="1:36" ht="3.75" customHeight="1" x14ac:dyDescent="0.15"/>
    <row r="55" spans="1:36" ht="17.25" customHeight="1" x14ac:dyDescent="0.15"/>
  </sheetData>
  <sheetProtection algorithmName="SHA-512" hashValue="vgzHeGjmJ7SCYhd8AfOWu1nBKLYzcTSeg59QGruW6kq820Tdm+eBx7fZqLied107SWlFhlej1rzPKRyrOI/WzQ==" saltValue="CqUfi0sNjXzHZIcsrcbX0g==" spinCount="100000" sheet="1" objects="1" scenarios="1" selectLockedCells="1"/>
  <mergeCells count="193">
    <mergeCell ref="O7:Q7"/>
    <mergeCell ref="R7:AD7"/>
    <mergeCell ref="J9:U9"/>
    <mergeCell ref="B11:O11"/>
    <mergeCell ref="P11:AC11"/>
    <mergeCell ref="AB12:AC12"/>
    <mergeCell ref="V1:W2"/>
    <mergeCell ref="X1:AD2"/>
    <mergeCell ref="O6:Q6"/>
    <mergeCell ref="R6:T6"/>
    <mergeCell ref="V6:W6"/>
    <mergeCell ref="Y6:Z6"/>
    <mergeCell ref="A13:D13"/>
    <mergeCell ref="E13:J13"/>
    <mergeCell ref="K13:Z13"/>
    <mergeCell ref="AA13:AD13"/>
    <mergeCell ref="C14:D14"/>
    <mergeCell ref="E14:F14"/>
    <mergeCell ref="I14:J14"/>
    <mergeCell ref="K14:L14"/>
    <mergeCell ref="O14:P14"/>
    <mergeCell ref="Q14:R14"/>
    <mergeCell ref="U14:V14"/>
    <mergeCell ref="W14:X14"/>
    <mergeCell ref="AA14:AB14"/>
    <mergeCell ref="AC14:AD14"/>
    <mergeCell ref="A15:B15"/>
    <mergeCell ref="C15:D15"/>
    <mergeCell ref="E15:F15"/>
    <mergeCell ref="G15:H15"/>
    <mergeCell ref="I15:J15"/>
    <mergeCell ref="K15:L15"/>
    <mergeCell ref="E16:F16"/>
    <mergeCell ref="G16:L16"/>
    <mergeCell ref="S16:X16"/>
    <mergeCell ref="Y16:Z16"/>
    <mergeCell ref="M15:N15"/>
    <mergeCell ref="O15:P15"/>
    <mergeCell ref="Q15:R15"/>
    <mergeCell ref="S15:T15"/>
    <mergeCell ref="U15:V15"/>
    <mergeCell ref="W15:X15"/>
    <mergeCell ref="AA17:AD18"/>
    <mergeCell ref="G18:H18"/>
    <mergeCell ref="I18:J18"/>
    <mergeCell ref="K18:L18"/>
    <mergeCell ref="S18:T18"/>
    <mergeCell ref="U18:V18"/>
    <mergeCell ref="W18:X18"/>
    <mergeCell ref="Y15:Z15"/>
    <mergeCell ref="AA15:AB15"/>
    <mergeCell ref="AC15:AD15"/>
    <mergeCell ref="A20:B20"/>
    <mergeCell ref="C20:H20"/>
    <mergeCell ref="I20:J20"/>
    <mergeCell ref="P20:Q20"/>
    <mergeCell ref="R20:W20"/>
    <mergeCell ref="X20:Y20"/>
    <mergeCell ref="A17:D18"/>
    <mergeCell ref="E17:F18"/>
    <mergeCell ref="Y17:Z18"/>
    <mergeCell ref="A22:B22"/>
    <mergeCell ref="C22:H22"/>
    <mergeCell ref="I22:J22"/>
    <mergeCell ref="P22:Q22"/>
    <mergeCell ref="R22:W22"/>
    <mergeCell ref="X22:Y22"/>
    <mergeCell ref="A21:B21"/>
    <mergeCell ref="C21:H21"/>
    <mergeCell ref="I21:J21"/>
    <mergeCell ref="P21:Q21"/>
    <mergeCell ref="R21:W21"/>
    <mergeCell ref="X21:Y21"/>
    <mergeCell ref="A24:B24"/>
    <mergeCell ref="C24:H24"/>
    <mergeCell ref="I24:J24"/>
    <mergeCell ref="P24:Q24"/>
    <mergeCell ref="R24:W24"/>
    <mergeCell ref="X24:Y24"/>
    <mergeCell ref="A23:B23"/>
    <mergeCell ref="C23:H23"/>
    <mergeCell ref="I23:J23"/>
    <mergeCell ref="P23:Q23"/>
    <mergeCell ref="R23:W23"/>
    <mergeCell ref="X23:Y23"/>
    <mergeCell ref="A26:B26"/>
    <mergeCell ref="C26:H26"/>
    <mergeCell ref="I26:J26"/>
    <mergeCell ref="P26:Q26"/>
    <mergeCell ref="R26:W26"/>
    <mergeCell ref="X26:Y26"/>
    <mergeCell ref="A25:B25"/>
    <mergeCell ref="C25:H25"/>
    <mergeCell ref="I25:J25"/>
    <mergeCell ref="P25:Q25"/>
    <mergeCell ref="R25:W25"/>
    <mergeCell ref="X25:Y25"/>
    <mergeCell ref="A28:B28"/>
    <mergeCell ref="C28:H28"/>
    <mergeCell ref="I28:J28"/>
    <mergeCell ref="P28:Q28"/>
    <mergeCell ref="R28:W28"/>
    <mergeCell ref="X28:Y28"/>
    <mergeCell ref="A27:B27"/>
    <mergeCell ref="C27:H27"/>
    <mergeCell ref="I27:J27"/>
    <mergeCell ref="P27:Q27"/>
    <mergeCell ref="R27:W27"/>
    <mergeCell ref="X27:Y27"/>
    <mergeCell ref="A30:B30"/>
    <mergeCell ref="C30:H30"/>
    <mergeCell ref="I30:J30"/>
    <mergeCell ref="P30:Q30"/>
    <mergeCell ref="R30:W30"/>
    <mergeCell ref="X30:Y30"/>
    <mergeCell ref="A29:B29"/>
    <mergeCell ref="C29:H29"/>
    <mergeCell ref="I29:J29"/>
    <mergeCell ref="P29:Q29"/>
    <mergeCell ref="R29:W29"/>
    <mergeCell ref="X29:Y29"/>
    <mergeCell ref="A32:B32"/>
    <mergeCell ref="C32:H32"/>
    <mergeCell ref="I32:J32"/>
    <mergeCell ref="P32:Q32"/>
    <mergeCell ref="R32:W32"/>
    <mergeCell ref="X32:Y32"/>
    <mergeCell ref="A31:B31"/>
    <mergeCell ref="C31:H31"/>
    <mergeCell ref="I31:J31"/>
    <mergeCell ref="P31:Q31"/>
    <mergeCell ref="R31:W31"/>
    <mergeCell ref="X31:Y31"/>
    <mergeCell ref="A34:B34"/>
    <mergeCell ref="C34:H34"/>
    <mergeCell ref="I34:J34"/>
    <mergeCell ref="P34:Q34"/>
    <mergeCell ref="R34:W34"/>
    <mergeCell ref="X34:Y34"/>
    <mergeCell ref="A33:B33"/>
    <mergeCell ref="C33:H33"/>
    <mergeCell ref="I33:J33"/>
    <mergeCell ref="P33:Q33"/>
    <mergeCell ref="R33:W33"/>
    <mergeCell ref="X33:Y33"/>
    <mergeCell ref="A36:B36"/>
    <mergeCell ref="C36:H36"/>
    <mergeCell ref="I36:J36"/>
    <mergeCell ref="P36:Q36"/>
    <mergeCell ref="R36:W36"/>
    <mergeCell ref="X36:Y36"/>
    <mergeCell ref="A35:B35"/>
    <mergeCell ref="C35:H35"/>
    <mergeCell ref="I35:J35"/>
    <mergeCell ref="P35:Q35"/>
    <mergeCell ref="R35:W35"/>
    <mergeCell ref="X35:Y35"/>
    <mergeCell ref="A39:B39"/>
    <mergeCell ref="C39:J39"/>
    <mergeCell ref="P39:Q39"/>
    <mergeCell ref="R39:Y39"/>
    <mergeCell ref="A40:B40"/>
    <mergeCell ref="C40:J40"/>
    <mergeCell ref="P40:Q40"/>
    <mergeCell ref="R40:Y40"/>
    <mergeCell ref="A37:B37"/>
    <mergeCell ref="C37:J37"/>
    <mergeCell ref="P37:Q37"/>
    <mergeCell ref="R37:Y37"/>
    <mergeCell ref="A38:B38"/>
    <mergeCell ref="C38:J38"/>
    <mergeCell ref="P38:Q38"/>
    <mergeCell ref="R38:Y38"/>
    <mergeCell ref="A42:B42"/>
    <mergeCell ref="C42:K42"/>
    <mergeCell ref="L42:S42"/>
    <mergeCell ref="T42:AB42"/>
    <mergeCell ref="AC42:AD42"/>
    <mergeCell ref="H47:L47"/>
    <mergeCell ref="M47:Q47"/>
    <mergeCell ref="S47:X47"/>
    <mergeCell ref="Y47:AD47"/>
    <mergeCell ref="A45:AD45"/>
    <mergeCell ref="A44:AD44"/>
    <mergeCell ref="C53:AB53"/>
    <mergeCell ref="H49:L49"/>
    <mergeCell ref="M49:Q49"/>
    <mergeCell ref="S49:X49"/>
    <mergeCell ref="Y49:AD49"/>
    <mergeCell ref="H51:L51"/>
    <mergeCell ref="M51:Q51"/>
    <mergeCell ref="S51:X51"/>
    <mergeCell ref="Y51:AD51"/>
  </mergeCells>
  <phoneticPr fontId="1"/>
  <dataValidations count="1">
    <dataValidation type="list" allowBlank="1" showInputMessage="1" showErrorMessage="1" sqref="G1:G7 L1:L4">
      <formula1>",○"</formula1>
    </dataValidation>
  </dataValidations>
  <pageMargins left="0.70866141732283472" right="0.59055118110236227" top="0.70866141732283472" bottom="0.39370078740157483" header="0.31496062992125984" footer="0.31496062992125984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7" zoomScale="106" zoomScaleNormal="106" workbookViewId="0">
      <selection activeCell="V18" sqref="V18:W18"/>
    </sheetView>
  </sheetViews>
  <sheetFormatPr defaultColWidth="3" defaultRowHeight="18.75" customHeight="1" x14ac:dyDescent="0.15"/>
  <cols>
    <col min="1" max="1" width="3.5" style="162" customWidth="1"/>
    <col min="2" max="2" width="2.5" style="162" customWidth="1"/>
    <col min="3" max="15" width="3" style="162"/>
    <col min="16" max="16" width="3" style="162" customWidth="1"/>
    <col min="17" max="17" width="0.5" style="162" customWidth="1"/>
    <col min="18" max="18" width="2.5" style="162" customWidth="1"/>
    <col min="19" max="29" width="3" style="162"/>
    <col min="30" max="30" width="3" style="162" customWidth="1"/>
    <col min="31" max="31" width="3" style="162"/>
    <col min="32" max="32" width="1" style="162" customWidth="1"/>
    <col min="33" max="16384" width="3" style="162"/>
  </cols>
  <sheetData>
    <row r="1" spans="1:31" ht="17.25" customHeight="1" x14ac:dyDescent="0.15">
      <c r="G1" s="136" t="str">
        <f>IF(namelist!I3="","",namelist!I3)</f>
        <v/>
      </c>
      <c r="H1" s="98" t="s">
        <v>11</v>
      </c>
      <c r="I1" s="98"/>
      <c r="K1" s="98"/>
      <c r="L1" s="136" t="str">
        <f>IF(namelist!I11="","",namelist!I11)</f>
        <v/>
      </c>
      <c r="M1" s="98" t="s">
        <v>10</v>
      </c>
      <c r="N1" s="98"/>
      <c r="O1" s="98"/>
      <c r="P1" s="98"/>
      <c r="Q1" s="98"/>
      <c r="R1" s="98"/>
      <c r="S1" s="136" t="str">
        <f>IF(namelist!E3="男子","○","")</f>
        <v>○</v>
      </c>
      <c r="T1" s="98" t="s">
        <v>5</v>
      </c>
      <c r="U1" s="98"/>
      <c r="V1" s="98"/>
      <c r="W1" s="628" t="s">
        <v>16</v>
      </c>
      <c r="X1" s="629"/>
      <c r="Y1" s="632" t="str">
        <f>IF(namelist!B5="","",namelist!B5)</f>
        <v>Ａ１</v>
      </c>
      <c r="Z1" s="633"/>
      <c r="AA1" s="633"/>
      <c r="AB1" s="633"/>
      <c r="AC1" s="633"/>
      <c r="AD1" s="633"/>
      <c r="AE1" s="634"/>
    </row>
    <row r="2" spans="1:31" ht="17.25" customHeight="1" x14ac:dyDescent="0.15">
      <c r="A2" s="98" t="s">
        <v>0</v>
      </c>
      <c r="G2" s="136" t="str">
        <f>IF(namelist!I4="","",namelist!I4)</f>
        <v/>
      </c>
      <c r="H2" s="98" t="s">
        <v>7</v>
      </c>
      <c r="I2" s="98"/>
      <c r="K2" s="98"/>
      <c r="L2" s="136" t="str">
        <f>IF(namelist!I12="","",namelist!I12)</f>
        <v/>
      </c>
      <c r="M2" s="98" t="s">
        <v>3</v>
      </c>
      <c r="N2" s="98"/>
      <c r="O2" s="98"/>
      <c r="P2" s="98"/>
      <c r="Q2" s="98"/>
      <c r="R2" s="98"/>
      <c r="S2" s="136" t="str">
        <f>IF(namelist!E3="女子","○","")</f>
        <v/>
      </c>
      <c r="T2" s="98" t="s">
        <v>6</v>
      </c>
      <c r="U2" s="98"/>
      <c r="V2" s="98"/>
      <c r="W2" s="630"/>
      <c r="X2" s="631"/>
      <c r="Y2" s="635"/>
      <c r="Z2" s="636"/>
      <c r="AA2" s="636"/>
      <c r="AB2" s="636"/>
      <c r="AC2" s="636"/>
      <c r="AD2" s="636"/>
      <c r="AE2" s="637"/>
    </row>
    <row r="3" spans="1:31" ht="17.25" customHeight="1" x14ac:dyDescent="0.15">
      <c r="A3" s="98" t="s">
        <v>1</v>
      </c>
      <c r="G3" s="136" t="str">
        <f>IF(namelist!I5="","",namelist!I5)</f>
        <v/>
      </c>
      <c r="H3" s="98" t="s">
        <v>8</v>
      </c>
      <c r="I3" s="98"/>
      <c r="K3" s="98"/>
      <c r="L3" s="136" t="str">
        <f>IF(namelist!I13="","",namelist!I13)</f>
        <v>○</v>
      </c>
      <c r="M3" s="98" t="s">
        <v>4</v>
      </c>
      <c r="N3" s="98"/>
      <c r="O3" s="98"/>
      <c r="P3" s="98"/>
      <c r="Q3" s="98"/>
      <c r="R3" s="98"/>
      <c r="S3" s="98"/>
      <c r="T3" s="98"/>
      <c r="U3" s="98"/>
      <c r="V3" s="90"/>
      <c r="W3" s="98"/>
      <c r="X3" s="98"/>
      <c r="Y3" s="98"/>
      <c r="Z3" s="98"/>
      <c r="AA3" s="98"/>
      <c r="AB3" s="98"/>
      <c r="AC3" s="98"/>
      <c r="AD3" s="98"/>
      <c r="AE3" s="98"/>
    </row>
    <row r="4" spans="1:31" ht="17.25" customHeight="1" x14ac:dyDescent="0.15">
      <c r="A4" s="98" t="s">
        <v>2</v>
      </c>
      <c r="G4" s="136" t="str">
        <f>IF(namelist!I6="","",namelist!I6)</f>
        <v>○</v>
      </c>
      <c r="H4" s="98" t="s">
        <v>12</v>
      </c>
      <c r="I4" s="98"/>
      <c r="K4" s="98"/>
      <c r="L4" s="136" t="str">
        <f>IF(namelist!I14="","",namelist!I14)</f>
        <v/>
      </c>
      <c r="M4" s="98" t="str">
        <f>IF(namelist!J14="","",namelist!J14)</f>
        <v/>
      </c>
      <c r="N4" s="98"/>
      <c r="O4" s="98"/>
      <c r="P4" s="98"/>
      <c r="Q4" s="98"/>
      <c r="R4" s="98"/>
      <c r="S4" s="98"/>
      <c r="T4" s="98"/>
      <c r="U4" s="98"/>
      <c r="V4" s="90"/>
      <c r="W4" s="98"/>
      <c r="X4" s="98"/>
      <c r="Y4" s="98"/>
      <c r="Z4" s="98"/>
      <c r="AA4" s="98"/>
      <c r="AB4" s="98"/>
      <c r="AC4" s="98"/>
      <c r="AD4" s="98"/>
      <c r="AE4" s="98"/>
    </row>
    <row r="5" spans="1:31" ht="17.25" customHeight="1" x14ac:dyDescent="0.15">
      <c r="G5" s="136" t="str">
        <f>IF(namelist!I7="","",namelist!I7)</f>
        <v/>
      </c>
      <c r="H5" s="98" t="s">
        <v>13</v>
      </c>
      <c r="I5" s="98"/>
      <c r="L5" s="193"/>
      <c r="V5" s="161"/>
    </row>
    <row r="6" spans="1:31" ht="17.25" customHeight="1" x14ac:dyDescent="0.15">
      <c r="G6" s="136" t="str">
        <f>IF(namelist!I8="","",namelist!I8)</f>
        <v/>
      </c>
      <c r="H6" s="98" t="s">
        <v>9</v>
      </c>
      <c r="I6" s="98"/>
      <c r="O6" s="538" t="s">
        <v>23</v>
      </c>
      <c r="P6" s="540"/>
      <c r="Q6" s="541"/>
      <c r="R6" s="621"/>
      <c r="S6" s="638">
        <f>namelist!B1</f>
        <v>2016</v>
      </c>
      <c r="T6" s="540"/>
      <c r="U6" s="540"/>
      <c r="V6" s="207" t="s">
        <v>24</v>
      </c>
      <c r="W6" s="540">
        <f>namelist!B2</f>
        <v>8</v>
      </c>
      <c r="X6" s="540"/>
      <c r="Y6" s="207" t="s">
        <v>25</v>
      </c>
      <c r="Z6" s="540">
        <f>namelist!B3</f>
        <v>2</v>
      </c>
      <c r="AA6" s="540"/>
      <c r="AB6" s="207" t="s">
        <v>26</v>
      </c>
      <c r="AC6" s="208" t="s">
        <v>27</v>
      </c>
      <c r="AD6" s="207" t="str">
        <f>namelist!B4</f>
        <v>月</v>
      </c>
      <c r="AE6" s="209" t="s">
        <v>28</v>
      </c>
    </row>
    <row r="7" spans="1:31" ht="17.25" customHeight="1" x14ac:dyDescent="0.15">
      <c r="G7" s="136" t="str">
        <f>IF(namelist!I9="","",namelist!I9)</f>
        <v/>
      </c>
      <c r="H7" s="98" t="str">
        <f>IF(namelist!J9="","",namelist!J9)</f>
        <v/>
      </c>
      <c r="I7" s="98"/>
      <c r="O7" s="538" t="s">
        <v>15</v>
      </c>
      <c r="P7" s="540"/>
      <c r="Q7" s="541"/>
      <c r="R7" s="621"/>
      <c r="S7" s="622" t="str">
        <f>namelist!E2</f>
        <v>高松宮記念杯第67回全日本高等学校ハンドボール選手権大会</v>
      </c>
      <c r="T7" s="622"/>
      <c r="U7" s="622"/>
      <c r="V7" s="622"/>
      <c r="W7" s="622"/>
      <c r="X7" s="622"/>
      <c r="Y7" s="622"/>
      <c r="Z7" s="622"/>
      <c r="AA7" s="622"/>
      <c r="AB7" s="622"/>
      <c r="AC7" s="622"/>
      <c r="AD7" s="622"/>
      <c r="AE7" s="623"/>
    </row>
    <row r="8" spans="1:31" ht="7.5" customHeight="1" x14ac:dyDescent="0.15">
      <c r="G8" s="161"/>
      <c r="V8" s="161"/>
    </row>
    <row r="9" spans="1:31" ht="18.75" customHeight="1" x14ac:dyDescent="0.15">
      <c r="J9" s="624" t="s">
        <v>14</v>
      </c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</row>
    <row r="10" spans="1:31" ht="3.75" customHeight="1" x14ac:dyDescent="0.15">
      <c r="T10" s="161"/>
    </row>
    <row r="11" spans="1:31" ht="22.5" customHeight="1" x14ac:dyDescent="0.15">
      <c r="A11" s="210" t="s">
        <v>18</v>
      </c>
      <c r="B11" s="625" t="str">
        <f>namelist!C8</f>
        <v>県立岩国商業高等学校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 t="str">
        <f>namelist!C10</f>
        <v>県立下関中央工業高等学校</v>
      </c>
      <c r="Q11" s="626"/>
      <c r="R11" s="625"/>
      <c r="S11" s="625"/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210" t="s">
        <v>19</v>
      </c>
    </row>
    <row r="12" spans="1:31" ht="9" customHeight="1" x14ac:dyDescent="0.15">
      <c r="A12" s="211" t="s">
        <v>20</v>
      </c>
      <c r="B12" s="212"/>
      <c r="C12" s="212"/>
      <c r="D12" s="213"/>
      <c r="E12" s="211" t="s">
        <v>21</v>
      </c>
      <c r="F12" s="212"/>
      <c r="G12" s="212"/>
      <c r="H12" s="212"/>
      <c r="I12" s="212"/>
      <c r="J12" s="213"/>
      <c r="K12" s="211" t="s">
        <v>22</v>
      </c>
      <c r="L12" s="212"/>
      <c r="M12" s="212"/>
      <c r="N12" s="212"/>
      <c r="O12" s="212"/>
      <c r="P12" s="212"/>
      <c r="Q12" s="247"/>
      <c r="R12" s="212"/>
      <c r="S12" s="212"/>
      <c r="T12" s="212"/>
      <c r="U12" s="212"/>
      <c r="V12" s="212"/>
      <c r="W12" s="212"/>
      <c r="X12" s="212"/>
      <c r="Y12" s="212"/>
      <c r="Z12" s="212"/>
      <c r="AA12" s="213"/>
      <c r="AB12" s="211"/>
      <c r="AC12" s="627" t="s">
        <v>29</v>
      </c>
      <c r="AD12" s="627"/>
      <c r="AE12" s="213"/>
    </row>
    <row r="13" spans="1:31" ht="16.5" customHeight="1" thickBot="1" x14ac:dyDescent="0.2">
      <c r="A13" s="481" t="str">
        <f>namelist!E5</f>
        <v>山口県</v>
      </c>
      <c r="B13" s="482"/>
      <c r="C13" s="483"/>
      <c r="D13" s="484"/>
      <c r="E13" s="485" t="str">
        <f>namelist!E6</f>
        <v>周南市</v>
      </c>
      <c r="F13" s="483"/>
      <c r="G13" s="482"/>
      <c r="H13" s="482"/>
      <c r="I13" s="483"/>
      <c r="J13" s="484"/>
      <c r="K13" s="486" t="str">
        <f>namelist!E1</f>
        <v>キリンビバレッジ周南総合スポーツセンター</v>
      </c>
      <c r="L13" s="487"/>
      <c r="M13" s="488"/>
      <c r="N13" s="488"/>
      <c r="O13" s="487"/>
      <c r="P13" s="487"/>
      <c r="Q13" s="487"/>
      <c r="R13" s="487"/>
      <c r="S13" s="487"/>
      <c r="T13" s="488"/>
      <c r="U13" s="488"/>
      <c r="V13" s="487"/>
      <c r="W13" s="487"/>
      <c r="X13" s="487"/>
      <c r="Y13" s="487"/>
      <c r="Z13" s="488"/>
      <c r="AA13" s="489"/>
      <c r="AB13" s="490" t="str">
        <f>namelist!E4</f>
        <v>１回戦</v>
      </c>
      <c r="AC13" s="491"/>
      <c r="AD13" s="491"/>
      <c r="AE13" s="492"/>
    </row>
    <row r="14" spans="1:31" ht="13.5" customHeight="1" x14ac:dyDescent="0.15">
      <c r="A14" s="192"/>
      <c r="B14" s="193"/>
      <c r="C14" s="591" t="s">
        <v>18</v>
      </c>
      <c r="D14" s="592"/>
      <c r="E14" s="591" t="s">
        <v>19</v>
      </c>
      <c r="F14" s="592"/>
      <c r="G14" s="193"/>
      <c r="H14" s="193"/>
      <c r="I14" s="591" t="s">
        <v>18</v>
      </c>
      <c r="J14" s="592"/>
      <c r="K14" s="591" t="s">
        <v>19</v>
      </c>
      <c r="L14" s="592"/>
      <c r="M14" s="193"/>
      <c r="N14" s="193"/>
      <c r="O14" s="591" t="s">
        <v>18</v>
      </c>
      <c r="P14" s="592"/>
      <c r="Q14" s="618" t="s">
        <v>19</v>
      </c>
      <c r="R14" s="619"/>
      <c r="S14" s="620"/>
      <c r="T14" s="193"/>
      <c r="U14" s="193"/>
      <c r="V14" s="591" t="s">
        <v>18</v>
      </c>
      <c r="W14" s="592"/>
      <c r="X14" s="591" t="s">
        <v>19</v>
      </c>
      <c r="Y14" s="592"/>
      <c r="Z14" s="193"/>
      <c r="AA14" s="193"/>
      <c r="AB14" s="591" t="s">
        <v>18</v>
      </c>
      <c r="AC14" s="592"/>
      <c r="AD14" s="591" t="s">
        <v>19</v>
      </c>
      <c r="AE14" s="592"/>
    </row>
    <row r="15" spans="1:31" ht="30" customHeight="1" thickBot="1" x14ac:dyDescent="0.2">
      <c r="A15" s="606" t="s">
        <v>30</v>
      </c>
      <c r="B15" s="607"/>
      <c r="C15" s="608">
        <f>IF(input!B3=0,"0",IF(input!B3="","",input!B3))</f>
        <v>8</v>
      </c>
      <c r="D15" s="609"/>
      <c r="E15" s="595">
        <f>IF(input!J3=0,"0",IF(input!J3="","",input!J3))</f>
        <v>7</v>
      </c>
      <c r="F15" s="596"/>
      <c r="G15" s="610" t="s">
        <v>31</v>
      </c>
      <c r="H15" s="611"/>
      <c r="I15" s="595">
        <f ca="1">IF(input!H1=0,"0",IF(input!H1="","",input!H1))</f>
        <v>23</v>
      </c>
      <c r="J15" s="596"/>
      <c r="K15" s="595">
        <f ca="1">IF(input!J1=0,"0",IF(input!J1="","",input!J1))</f>
        <v>25</v>
      </c>
      <c r="L15" s="596"/>
      <c r="M15" s="593" t="s">
        <v>32</v>
      </c>
      <c r="N15" s="594"/>
      <c r="O15" s="595">
        <f>IF(input!D3="","",input!D3+input!E3)</f>
        <v>2</v>
      </c>
      <c r="P15" s="596"/>
      <c r="Q15" s="589">
        <f>IF(input!L3="","",input!L3+input!M3)</f>
        <v>2</v>
      </c>
      <c r="R15" s="605"/>
      <c r="S15" s="590"/>
      <c r="T15" s="593" t="s">
        <v>33</v>
      </c>
      <c r="U15" s="594"/>
      <c r="V15" s="595">
        <f>IF(input!F3="","",input!F3+input!G3)</f>
        <v>2</v>
      </c>
      <c r="W15" s="596"/>
      <c r="X15" s="595">
        <f>IF(input!N3="","",input!N3+input!O3)</f>
        <v>2</v>
      </c>
      <c r="Y15" s="596"/>
      <c r="Z15" s="603" t="s">
        <v>34</v>
      </c>
      <c r="AA15" s="604"/>
      <c r="AB15" s="595">
        <f>IF(input!H3=0,"0",IF(input!H3="","",input!H3))</f>
        <v>4</v>
      </c>
      <c r="AC15" s="596"/>
      <c r="AD15" s="595">
        <f>IF(input!P3=0,"0",IF(input!P3="","",input!P3))</f>
        <v>3</v>
      </c>
      <c r="AE15" s="596"/>
    </row>
    <row r="16" spans="1:31" ht="13.5" customHeight="1" x14ac:dyDescent="0.15">
      <c r="A16" s="214"/>
      <c r="B16" s="215"/>
      <c r="C16" s="216"/>
      <c r="D16" s="217"/>
      <c r="E16" s="591" t="s">
        <v>18</v>
      </c>
      <c r="F16" s="592"/>
      <c r="G16" s="612" t="s">
        <v>36</v>
      </c>
      <c r="H16" s="613"/>
      <c r="I16" s="614"/>
      <c r="J16" s="614"/>
      <c r="K16" s="614"/>
      <c r="L16" s="615"/>
      <c r="T16" s="616" t="s">
        <v>36</v>
      </c>
      <c r="U16" s="613"/>
      <c r="V16" s="613"/>
      <c r="W16" s="613"/>
      <c r="X16" s="613"/>
      <c r="Y16" s="617"/>
      <c r="Z16" s="591" t="s">
        <v>19</v>
      </c>
      <c r="AA16" s="592"/>
      <c r="AB16" s="214"/>
      <c r="AC16" s="215"/>
      <c r="AD16" s="216"/>
      <c r="AE16" s="217"/>
    </row>
    <row r="17" spans="1:31" ht="13.5" customHeight="1" x14ac:dyDescent="0.15">
      <c r="A17" s="582" t="s">
        <v>35</v>
      </c>
      <c r="B17" s="528"/>
      <c r="C17" s="528"/>
      <c r="D17" s="583"/>
      <c r="E17" s="587" t="str">
        <f>input!X9&amp;"/"&amp;input!X12</f>
        <v>5/8</v>
      </c>
      <c r="F17" s="588"/>
      <c r="G17" s="218">
        <v>1</v>
      </c>
      <c r="H17" s="194"/>
      <c r="I17" s="219">
        <v>2</v>
      </c>
      <c r="J17" s="362" t="str">
        <f>IF(input!F5="","",input!F5)</f>
        <v/>
      </c>
      <c r="K17" s="219">
        <v>3</v>
      </c>
      <c r="L17" s="194"/>
      <c r="T17" s="219">
        <v>1</v>
      </c>
      <c r="U17" s="194"/>
      <c r="V17" s="219">
        <v>2</v>
      </c>
      <c r="W17" s="362" t="str">
        <f>IF(input!N5="","",input!N5)</f>
        <v/>
      </c>
      <c r="X17" s="219">
        <v>3</v>
      </c>
      <c r="Y17" s="220"/>
      <c r="Z17" s="587" t="str">
        <f>input!AE9&amp;"/"&amp;input!AE12</f>
        <v>8/14</v>
      </c>
      <c r="AA17" s="588"/>
      <c r="AB17" s="582" t="s">
        <v>35</v>
      </c>
      <c r="AC17" s="528"/>
      <c r="AD17" s="528"/>
      <c r="AE17" s="583"/>
    </row>
    <row r="18" spans="1:31" ht="16.5" customHeight="1" thickBot="1" x14ac:dyDescent="0.2">
      <c r="A18" s="584"/>
      <c r="B18" s="585"/>
      <c r="C18" s="585"/>
      <c r="D18" s="586"/>
      <c r="E18" s="589"/>
      <c r="F18" s="590"/>
      <c r="G18" s="597" t="str">
        <f>IF(input!D5="","",input!D5)</f>
        <v/>
      </c>
      <c r="H18" s="598"/>
      <c r="I18" s="599" t="str">
        <f>IF(input!E5="","",input!E5)</f>
        <v/>
      </c>
      <c r="J18" s="598"/>
      <c r="K18" s="600" t="str">
        <f>IF(input!G5="","",input!G5)</f>
        <v/>
      </c>
      <c r="L18" s="601"/>
      <c r="T18" s="600" t="str">
        <f>IF(input!L5="","",input!L5)</f>
        <v/>
      </c>
      <c r="U18" s="601"/>
      <c r="V18" s="600" t="str">
        <f>IF(input!M5="","",input!M5)</f>
        <v/>
      </c>
      <c r="W18" s="601"/>
      <c r="X18" s="600" t="str">
        <f>IF(input!O5="","",input!O5)</f>
        <v/>
      </c>
      <c r="Y18" s="602"/>
      <c r="Z18" s="589"/>
      <c r="AA18" s="590"/>
      <c r="AB18" s="584"/>
      <c r="AC18" s="585"/>
      <c r="AD18" s="585"/>
      <c r="AE18" s="586"/>
    </row>
    <row r="19" spans="1:31" ht="3.75" customHeight="1" x14ac:dyDescent="0.15">
      <c r="A19" s="205"/>
      <c r="B19" s="204"/>
      <c r="C19" s="204"/>
      <c r="D19" s="204"/>
      <c r="E19" s="204"/>
      <c r="F19" s="204"/>
      <c r="G19" s="204"/>
      <c r="H19" s="204"/>
      <c r="I19" s="203"/>
      <c r="J19" s="203"/>
      <c r="K19" s="203"/>
      <c r="L19" s="203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</row>
    <row r="20" spans="1:31" ht="16.5" customHeight="1" x14ac:dyDescent="0.15">
      <c r="A20" s="578" t="s">
        <v>37</v>
      </c>
      <c r="B20" s="578"/>
      <c r="C20" s="578" t="str">
        <f>IF(namelist!C9="","",(namelist!C9))</f>
        <v>岩国商業</v>
      </c>
      <c r="D20" s="578"/>
      <c r="E20" s="578"/>
      <c r="F20" s="578"/>
      <c r="G20" s="578"/>
      <c r="H20" s="578"/>
      <c r="I20" s="578" t="s">
        <v>42</v>
      </c>
      <c r="J20" s="578"/>
      <c r="K20" s="210" t="s">
        <v>41</v>
      </c>
      <c r="L20" s="210" t="s">
        <v>40</v>
      </c>
      <c r="M20" s="210" t="s">
        <v>40</v>
      </c>
      <c r="N20" s="210" t="s">
        <v>39</v>
      </c>
      <c r="O20" s="251" t="s">
        <v>38</v>
      </c>
      <c r="P20" s="579" t="s">
        <v>37</v>
      </c>
      <c r="Q20" s="580"/>
      <c r="R20" s="581"/>
      <c r="S20" s="578" t="str">
        <f>IF(namelist!C11="","",(namelist!C11))</f>
        <v>下関中央工業</v>
      </c>
      <c r="T20" s="578"/>
      <c r="U20" s="578"/>
      <c r="V20" s="578"/>
      <c r="W20" s="578"/>
      <c r="X20" s="578"/>
      <c r="Y20" s="578" t="s">
        <v>42</v>
      </c>
      <c r="Z20" s="578"/>
      <c r="AA20" s="210" t="s">
        <v>41</v>
      </c>
      <c r="AB20" s="210" t="s">
        <v>40</v>
      </c>
      <c r="AC20" s="210" t="s">
        <v>40</v>
      </c>
      <c r="AD20" s="210" t="s">
        <v>39</v>
      </c>
      <c r="AE20" s="250" t="s">
        <v>38</v>
      </c>
    </row>
    <row r="21" spans="1:31" ht="16.5" customHeight="1" x14ac:dyDescent="0.15">
      <c r="A21" s="244">
        <f ca="1">namelist!B16</f>
        <v>1</v>
      </c>
      <c r="B21" s="249" t="str">
        <f ca="1">IF(namelist!D16=0,"",namelist!D16)</f>
        <v>C</v>
      </c>
      <c r="C21" s="575" t="str">
        <f ca="1">namelist!C16</f>
        <v>長門一の宮</v>
      </c>
      <c r="D21" s="575"/>
      <c r="E21" s="575"/>
      <c r="F21" s="575"/>
      <c r="G21" s="575"/>
      <c r="H21" s="575"/>
      <c r="I21" s="575">
        <f ca="1">④runningスコア!H16</f>
        <v>7</v>
      </c>
      <c r="J21" s="575"/>
      <c r="K21" s="221" t="str">
        <f ca="1">④runningスコア!I16</f>
        <v/>
      </c>
      <c r="L21" s="221">
        <f ca="1">④runningスコア!J16</f>
        <v>1</v>
      </c>
      <c r="M21" s="221" t="str">
        <f ca="1">④runningスコア!K16</f>
        <v/>
      </c>
      <c r="N21" s="221" t="str">
        <f ca="1">④runningスコア!L16</f>
        <v/>
      </c>
      <c r="O21" s="221" t="str">
        <f ca="1">④runningスコア!M16</f>
        <v/>
      </c>
      <c r="P21" s="576">
        <f ca="1">namelist!F16</f>
        <v>1</v>
      </c>
      <c r="Q21" s="577"/>
      <c r="R21" s="249" t="str">
        <f ca="1">IF(namelist!H16=0,"",namelist!H16)</f>
        <v/>
      </c>
      <c r="S21" s="575" t="str">
        <f ca="1">namelist!G16</f>
        <v>す</v>
      </c>
      <c r="T21" s="575"/>
      <c r="U21" s="575"/>
      <c r="V21" s="575"/>
      <c r="W21" s="575"/>
      <c r="X21" s="575"/>
      <c r="Y21" s="575">
        <f ca="1">④runningスコア!H38</f>
        <v>5</v>
      </c>
      <c r="Z21" s="575"/>
      <c r="AA21" s="221">
        <f ca="1">④runningスコア!I38</f>
        <v>1</v>
      </c>
      <c r="AB21" s="221" t="str">
        <f ca="1">④runningスコア!J38</f>
        <v/>
      </c>
      <c r="AC21" s="221" t="str">
        <f ca="1">④runningスコア!K38</f>
        <v/>
      </c>
      <c r="AD21" s="221" t="str">
        <f ca="1">④runningスコア!L38</f>
        <v/>
      </c>
      <c r="AE21" s="221" t="str">
        <f ca="1">④runningスコア!M38</f>
        <v/>
      </c>
    </row>
    <row r="22" spans="1:31" ht="16.5" customHeight="1" x14ac:dyDescent="0.15">
      <c r="A22" s="245">
        <f ca="1">namelist!B17</f>
        <v>2</v>
      </c>
      <c r="B22" s="226" t="str">
        <f ca="1">IF(namelist!D17=0,"",namelist!D17)</f>
        <v/>
      </c>
      <c r="C22" s="572" t="str">
        <f ca="1">namelist!C17</f>
        <v>長府</v>
      </c>
      <c r="D22" s="572"/>
      <c r="E22" s="572"/>
      <c r="F22" s="572"/>
      <c r="G22" s="572"/>
      <c r="H22" s="572"/>
      <c r="I22" s="572">
        <f ca="1">④runningスコア!H17</f>
        <v>3</v>
      </c>
      <c r="J22" s="572"/>
      <c r="K22" s="222" t="str">
        <f ca="1">④runningスコア!I17</f>
        <v/>
      </c>
      <c r="L22" s="222" t="str">
        <f ca="1">④runningスコア!J17</f>
        <v/>
      </c>
      <c r="M22" s="222" t="str">
        <f ca="1">④runningスコア!K17</f>
        <v/>
      </c>
      <c r="N22" s="222" t="str">
        <f ca="1">④runningスコア!L17</f>
        <v/>
      </c>
      <c r="O22" s="222" t="str">
        <f ca="1">④runningスコア!M17</f>
        <v/>
      </c>
      <c r="P22" s="573">
        <f ca="1">namelist!F17</f>
        <v>2</v>
      </c>
      <c r="Q22" s="574"/>
      <c r="R22" s="226" t="str">
        <f ca="1">IF(namelist!H17=0,"",namelist!H17)</f>
        <v>C</v>
      </c>
      <c r="S22" s="572" t="str">
        <f ca="1">namelist!G17</f>
        <v>せ</v>
      </c>
      <c r="T22" s="572"/>
      <c r="U22" s="572"/>
      <c r="V22" s="572"/>
      <c r="W22" s="572"/>
      <c r="X22" s="572"/>
      <c r="Y22" s="572">
        <f ca="1">④runningスコア!H39</f>
        <v>4</v>
      </c>
      <c r="Z22" s="572"/>
      <c r="AA22" s="222" t="str">
        <f ca="1">④runningスコア!I39</f>
        <v/>
      </c>
      <c r="AB22" s="222" t="str">
        <f ca="1">④runningスコア!J39</f>
        <v/>
      </c>
      <c r="AC22" s="222" t="str">
        <f ca="1">④runningスコア!K39</f>
        <v/>
      </c>
      <c r="AD22" s="222" t="str">
        <f ca="1">④runningスコア!L39</f>
        <v/>
      </c>
      <c r="AE22" s="222">
        <f ca="1">④runningスコア!M39</f>
        <v>1</v>
      </c>
    </row>
    <row r="23" spans="1:31" ht="16.5" customHeight="1" x14ac:dyDescent="0.15">
      <c r="A23" s="245">
        <f ca="1">namelist!B18</f>
        <v>3</v>
      </c>
      <c r="B23" s="226" t="str">
        <f ca="1">IF(namelist!D18=0,"",namelist!D18)</f>
        <v/>
      </c>
      <c r="C23" s="572" t="str">
        <f ca="1">namelist!C18</f>
        <v>小月</v>
      </c>
      <c r="D23" s="572"/>
      <c r="E23" s="572"/>
      <c r="F23" s="572"/>
      <c r="G23" s="572"/>
      <c r="H23" s="572"/>
      <c r="I23" s="572">
        <f ca="1">④runningスコア!H18</f>
        <v>5</v>
      </c>
      <c r="J23" s="572"/>
      <c r="K23" s="222" t="str">
        <f ca="1">④runningスコア!I18</f>
        <v/>
      </c>
      <c r="L23" s="222" t="str">
        <f ca="1">④runningスコア!J18</f>
        <v/>
      </c>
      <c r="M23" s="222" t="str">
        <f ca="1">④runningスコア!K18</f>
        <v/>
      </c>
      <c r="N23" s="222">
        <f ca="1">④runningスコア!L18</f>
        <v>1</v>
      </c>
      <c r="O23" s="222" t="str">
        <f ca="1">④runningスコア!M18</f>
        <v/>
      </c>
      <c r="P23" s="573">
        <f ca="1">namelist!F18</f>
        <v>3</v>
      </c>
      <c r="Q23" s="574"/>
      <c r="R23" s="226" t="str">
        <f ca="1">IF(namelist!H18=0,"",namelist!H18)</f>
        <v/>
      </c>
      <c r="S23" s="572" t="str">
        <f ca="1">namelist!G18</f>
        <v>そ</v>
      </c>
      <c r="T23" s="572"/>
      <c r="U23" s="572"/>
      <c r="V23" s="572"/>
      <c r="W23" s="572"/>
      <c r="X23" s="572"/>
      <c r="Y23" s="572">
        <f ca="1">④runningスコア!H40</f>
        <v>1</v>
      </c>
      <c r="Z23" s="572"/>
      <c r="AA23" s="222" t="str">
        <f ca="1">④runningスコア!I40</f>
        <v/>
      </c>
      <c r="AB23" s="222">
        <f ca="1">④runningスコア!J40</f>
        <v>1</v>
      </c>
      <c r="AC23" s="222">
        <f ca="1">④runningスコア!K40</f>
        <v>1</v>
      </c>
      <c r="AD23" s="222" t="str">
        <f ca="1">④runningスコア!L40</f>
        <v/>
      </c>
      <c r="AE23" s="222" t="str">
        <f ca="1">④runningスコア!M40</f>
        <v/>
      </c>
    </row>
    <row r="24" spans="1:31" ht="16.5" customHeight="1" x14ac:dyDescent="0.15">
      <c r="A24" s="245">
        <f ca="1">namelist!B19</f>
        <v>4</v>
      </c>
      <c r="B24" s="226" t="str">
        <f ca="1">IF(namelist!D19=0,"",namelist!D19)</f>
        <v/>
      </c>
      <c r="C24" s="572" t="str">
        <f ca="1">namelist!C19</f>
        <v>埴生</v>
      </c>
      <c r="D24" s="572"/>
      <c r="E24" s="572"/>
      <c r="F24" s="572"/>
      <c r="G24" s="572"/>
      <c r="H24" s="572"/>
      <c r="I24" s="572">
        <f ca="1">④runningスコア!H19</f>
        <v>2</v>
      </c>
      <c r="J24" s="572"/>
      <c r="K24" s="222" t="str">
        <f ca="1">④runningスコア!I19</f>
        <v/>
      </c>
      <c r="L24" s="222" t="str">
        <f ca="1">④runningスコア!J19</f>
        <v/>
      </c>
      <c r="M24" s="222" t="str">
        <f ca="1">④runningスコア!K19</f>
        <v/>
      </c>
      <c r="N24" s="222" t="str">
        <f ca="1">④runningスコア!L19</f>
        <v/>
      </c>
      <c r="O24" s="222" t="str">
        <f ca="1">④runningスコア!M19</f>
        <v/>
      </c>
      <c r="P24" s="573">
        <f ca="1">namelist!F19</f>
        <v>4</v>
      </c>
      <c r="Q24" s="574"/>
      <c r="R24" s="226" t="str">
        <f ca="1">IF(namelist!H19=0,"",namelist!H19)</f>
        <v/>
      </c>
      <c r="S24" s="572" t="str">
        <f ca="1">namelist!G19</f>
        <v>た</v>
      </c>
      <c r="T24" s="572"/>
      <c r="U24" s="572"/>
      <c r="V24" s="572"/>
      <c r="W24" s="572"/>
      <c r="X24" s="572"/>
      <c r="Y24" s="572" t="str">
        <f ca="1">④runningスコア!H41</f>
        <v/>
      </c>
      <c r="Z24" s="572"/>
      <c r="AA24" s="222" t="str">
        <f ca="1">④runningスコア!I41</f>
        <v/>
      </c>
      <c r="AB24" s="222" t="str">
        <f ca="1">④runningスコア!J41</f>
        <v/>
      </c>
      <c r="AC24" s="222" t="str">
        <f ca="1">④runningスコア!K41</f>
        <v/>
      </c>
      <c r="AD24" s="222" t="str">
        <f ca="1">④runningスコア!L41</f>
        <v/>
      </c>
      <c r="AE24" s="222" t="str">
        <f ca="1">④runningスコア!M41</f>
        <v/>
      </c>
    </row>
    <row r="25" spans="1:31" ht="16.5" customHeight="1" x14ac:dyDescent="0.15">
      <c r="A25" s="245">
        <f ca="1">namelist!B20</f>
        <v>5</v>
      </c>
      <c r="B25" s="226" t="str">
        <f ca="1">IF(namelist!D20=0,"",namelist!D20)</f>
        <v/>
      </c>
      <c r="C25" s="572" t="str">
        <f ca="1">namelist!C20</f>
        <v>厚狭</v>
      </c>
      <c r="D25" s="572"/>
      <c r="E25" s="572"/>
      <c r="F25" s="572"/>
      <c r="G25" s="572"/>
      <c r="H25" s="572"/>
      <c r="I25" s="572">
        <f ca="1">④runningスコア!H20</f>
        <v>2</v>
      </c>
      <c r="J25" s="572"/>
      <c r="K25" s="222" t="str">
        <f ca="1">④runningスコア!I20</f>
        <v/>
      </c>
      <c r="L25" s="222">
        <f ca="1">④runningスコア!J20</f>
        <v>1</v>
      </c>
      <c r="M25" s="222">
        <f ca="1">④runningスコア!K20</f>
        <v>1</v>
      </c>
      <c r="N25" s="222" t="str">
        <f ca="1">④runningスコア!L20</f>
        <v/>
      </c>
      <c r="O25" s="222" t="str">
        <f ca="1">④runningスコア!M20</f>
        <v/>
      </c>
      <c r="P25" s="573">
        <f ca="1">namelist!F20</f>
        <v>5</v>
      </c>
      <c r="Q25" s="574"/>
      <c r="R25" s="226" t="str">
        <f ca="1">IF(namelist!H20=0,"",namelist!H20)</f>
        <v/>
      </c>
      <c r="S25" s="572" t="str">
        <f ca="1">namelist!G20</f>
        <v>ち</v>
      </c>
      <c r="T25" s="572"/>
      <c r="U25" s="572"/>
      <c r="V25" s="572"/>
      <c r="W25" s="572"/>
      <c r="X25" s="572"/>
      <c r="Y25" s="572">
        <f ca="1">④runningスコア!H42</f>
        <v>5</v>
      </c>
      <c r="Z25" s="572"/>
      <c r="AA25" s="222" t="str">
        <f ca="1">④runningスコア!I42</f>
        <v/>
      </c>
      <c r="AB25" s="222">
        <f ca="1">④runningスコア!J42</f>
        <v>1</v>
      </c>
      <c r="AC25" s="222" t="str">
        <f ca="1">④runningスコア!K42</f>
        <v/>
      </c>
      <c r="AD25" s="222" t="str">
        <f ca="1">④runningスコア!L42</f>
        <v/>
      </c>
      <c r="AE25" s="222" t="str">
        <f ca="1">④runningスコア!M42</f>
        <v/>
      </c>
    </row>
    <row r="26" spans="1:31" ht="16.5" customHeight="1" x14ac:dyDescent="0.15">
      <c r="A26" s="245">
        <f ca="1">namelist!B21</f>
        <v>6</v>
      </c>
      <c r="B26" s="226" t="str">
        <f ca="1">IF(namelist!D21=0,"",namelist!D21)</f>
        <v/>
      </c>
      <c r="C26" s="572" t="str">
        <f ca="1">namelist!C21</f>
        <v>小野田</v>
      </c>
      <c r="D26" s="572"/>
      <c r="E26" s="572"/>
      <c r="F26" s="572"/>
      <c r="G26" s="572"/>
      <c r="H26" s="572"/>
      <c r="I26" s="572">
        <f ca="1">④runningスコア!H21</f>
        <v>1</v>
      </c>
      <c r="J26" s="572"/>
      <c r="K26" s="222" t="str">
        <f ca="1">④runningスコア!I21</f>
        <v/>
      </c>
      <c r="L26" s="222" t="str">
        <f ca="1">④runningスコア!J21</f>
        <v/>
      </c>
      <c r="M26" s="222" t="str">
        <f ca="1">④runningスコア!K21</f>
        <v/>
      </c>
      <c r="N26" s="222" t="str">
        <f ca="1">④runningスコア!L21</f>
        <v/>
      </c>
      <c r="O26" s="222" t="str">
        <f ca="1">④runningスコア!M21</f>
        <v/>
      </c>
      <c r="P26" s="573">
        <f ca="1">namelist!F21</f>
        <v>6</v>
      </c>
      <c r="Q26" s="574"/>
      <c r="R26" s="226" t="str">
        <f ca="1">IF(namelist!H21=0,"",namelist!H21)</f>
        <v/>
      </c>
      <c r="S26" s="572" t="str">
        <f ca="1">namelist!G21</f>
        <v>つ</v>
      </c>
      <c r="T26" s="572"/>
      <c r="U26" s="572"/>
      <c r="V26" s="572"/>
      <c r="W26" s="572"/>
      <c r="X26" s="572"/>
      <c r="Y26" s="572">
        <f ca="1">④runningスコア!H43</f>
        <v>1</v>
      </c>
      <c r="Z26" s="572"/>
      <c r="AA26" s="222" t="str">
        <f ca="1">④runningスコア!I43</f>
        <v/>
      </c>
      <c r="AB26" s="222" t="str">
        <f ca="1">④runningスコア!J43</f>
        <v/>
      </c>
      <c r="AC26" s="222" t="str">
        <f ca="1">④runningスコア!K43</f>
        <v/>
      </c>
      <c r="AD26" s="222" t="str">
        <f ca="1">④runningスコア!L43</f>
        <v/>
      </c>
      <c r="AE26" s="222" t="str">
        <f ca="1">④runningスコア!M43</f>
        <v/>
      </c>
    </row>
    <row r="27" spans="1:31" ht="16.5" customHeight="1" x14ac:dyDescent="0.15">
      <c r="A27" s="245">
        <f ca="1">IF(namelist!B22="","",(namelist!B22))</f>
        <v>7</v>
      </c>
      <c r="B27" s="226" t="str">
        <f ca="1">IF(namelist!D22=0,"",namelist!D22)</f>
        <v/>
      </c>
      <c r="C27" s="549" t="str">
        <f ca="1">IF(namelist!C22="","",(namelist!C22))</f>
        <v>宇部</v>
      </c>
      <c r="D27" s="550"/>
      <c r="E27" s="550"/>
      <c r="F27" s="550"/>
      <c r="G27" s="550"/>
      <c r="H27" s="551"/>
      <c r="I27" s="572">
        <f ca="1">④runningスコア!H22</f>
        <v>1</v>
      </c>
      <c r="J27" s="572"/>
      <c r="K27" s="222">
        <f ca="1">④runningスコア!I22</f>
        <v>1</v>
      </c>
      <c r="L27" s="222">
        <f ca="1">④runningスコア!J22</f>
        <v>1</v>
      </c>
      <c r="M27" s="222" t="str">
        <f ca="1">④runningスコア!K22</f>
        <v/>
      </c>
      <c r="N27" s="222" t="str">
        <f ca="1">④runningスコア!L22</f>
        <v/>
      </c>
      <c r="O27" s="222" t="str">
        <f ca="1">④runningスコア!M22</f>
        <v/>
      </c>
      <c r="P27" s="573">
        <f ca="1">namelist!F22</f>
        <v>7</v>
      </c>
      <c r="Q27" s="574"/>
      <c r="R27" s="226" t="str">
        <f ca="1">IF(namelist!H22=0,"",namelist!H22)</f>
        <v/>
      </c>
      <c r="S27" s="572" t="str">
        <f ca="1">IF(namelist!G22="","",(namelist!G22))</f>
        <v>て</v>
      </c>
      <c r="T27" s="572"/>
      <c r="U27" s="572"/>
      <c r="V27" s="572"/>
      <c r="W27" s="572"/>
      <c r="X27" s="572"/>
      <c r="Y27" s="572">
        <f ca="1">④runningスコア!H44</f>
        <v>1</v>
      </c>
      <c r="Z27" s="572"/>
      <c r="AA27" s="222" t="str">
        <f ca="1">④runningスコア!I44</f>
        <v/>
      </c>
      <c r="AB27" s="222" t="str">
        <f ca="1">④runningスコア!J44</f>
        <v/>
      </c>
      <c r="AC27" s="222" t="str">
        <f ca="1">④runningスコア!K44</f>
        <v/>
      </c>
      <c r="AD27" s="222" t="str">
        <f ca="1">④runningスコア!L44</f>
        <v/>
      </c>
      <c r="AE27" s="222" t="str">
        <f ca="1">④runningスコア!M44</f>
        <v/>
      </c>
    </row>
    <row r="28" spans="1:31" ht="16.5" customHeight="1" x14ac:dyDescent="0.15">
      <c r="A28" s="245">
        <f ca="1">IF(namelist!B23="","",(namelist!B23))</f>
        <v>10</v>
      </c>
      <c r="B28" s="226" t="str">
        <f ca="1">IF(namelist!D23=0,"",namelist!D23)</f>
        <v/>
      </c>
      <c r="C28" s="549" t="str">
        <f ca="1">IF(namelist!C23="","",(namelist!C23))</f>
        <v>厚東</v>
      </c>
      <c r="D28" s="550"/>
      <c r="E28" s="550"/>
      <c r="F28" s="550"/>
      <c r="G28" s="550"/>
      <c r="H28" s="551"/>
      <c r="I28" s="572" t="str">
        <f ca="1">④runningスコア!H23</f>
        <v/>
      </c>
      <c r="J28" s="572"/>
      <c r="K28" s="222" t="str">
        <f ca="1">④runningスコア!I23</f>
        <v/>
      </c>
      <c r="L28" s="222" t="str">
        <f ca="1">④runningスコア!J23</f>
        <v/>
      </c>
      <c r="M28" s="222" t="str">
        <f ca="1">④runningスコア!K23</f>
        <v/>
      </c>
      <c r="N28" s="222" t="str">
        <f ca="1">④runningスコア!L23</f>
        <v/>
      </c>
      <c r="O28" s="222" t="str">
        <f ca="1">④runningスコア!M23</f>
        <v/>
      </c>
      <c r="P28" s="573">
        <f ca="1">namelist!F23</f>
        <v>8</v>
      </c>
      <c r="Q28" s="574"/>
      <c r="R28" s="226" t="str">
        <f ca="1">IF(namelist!H23=0,"",namelist!H23)</f>
        <v/>
      </c>
      <c r="S28" s="572" t="str">
        <f ca="1">IF(namelist!G23="","",(namelist!G23))</f>
        <v>と</v>
      </c>
      <c r="T28" s="572"/>
      <c r="U28" s="572"/>
      <c r="V28" s="572"/>
      <c r="W28" s="572"/>
      <c r="X28" s="572"/>
      <c r="Y28" s="572">
        <f ca="1">④runningスコア!H45</f>
        <v>1</v>
      </c>
      <c r="Z28" s="572"/>
      <c r="AA28" s="222" t="str">
        <f ca="1">④runningスコア!I45</f>
        <v/>
      </c>
      <c r="AB28" s="222" t="str">
        <f ca="1">④runningスコア!J45</f>
        <v/>
      </c>
      <c r="AC28" s="222" t="str">
        <f ca="1">④runningスコア!K45</f>
        <v/>
      </c>
      <c r="AD28" s="222" t="str">
        <f ca="1">④runningスコア!L45</f>
        <v/>
      </c>
      <c r="AE28" s="222" t="str">
        <f ca="1">④runningスコア!M45</f>
        <v/>
      </c>
    </row>
    <row r="29" spans="1:31" ht="16.5" customHeight="1" x14ac:dyDescent="0.15">
      <c r="A29" s="245">
        <f ca="1">IF(namelist!B24="","",(namelist!B24))</f>
        <v>11</v>
      </c>
      <c r="B29" s="226" t="str">
        <f ca="1">IF(namelist!D24=0,"",namelist!D24)</f>
        <v/>
      </c>
      <c r="C29" s="549" t="str">
        <f ca="1">IF(namelist!C24="","",(namelist!C24))</f>
        <v>本由良</v>
      </c>
      <c r="D29" s="550"/>
      <c r="E29" s="550"/>
      <c r="F29" s="550"/>
      <c r="G29" s="550"/>
      <c r="H29" s="551"/>
      <c r="I29" s="572" t="str">
        <f ca="1">④runningスコア!H24</f>
        <v/>
      </c>
      <c r="J29" s="572"/>
      <c r="K29" s="222" t="str">
        <f ca="1">④runningスコア!I24</f>
        <v/>
      </c>
      <c r="L29" s="222" t="str">
        <f ca="1">④runningスコア!J24</f>
        <v/>
      </c>
      <c r="M29" s="222" t="str">
        <f ca="1">④runningスコア!K24</f>
        <v/>
      </c>
      <c r="N29" s="222" t="str">
        <f ca="1">④runningスコア!L24</f>
        <v/>
      </c>
      <c r="O29" s="222" t="str">
        <f ca="1">④runningスコア!M24</f>
        <v/>
      </c>
      <c r="P29" s="573">
        <f ca="1">namelist!F24</f>
        <v>9</v>
      </c>
      <c r="Q29" s="574"/>
      <c r="R29" s="226" t="str">
        <f ca="1">IF(namelist!H24=0,"",namelist!H24)</f>
        <v/>
      </c>
      <c r="S29" s="572" t="str">
        <f ca="1">IF(namelist!G24="","",(namelist!G24))</f>
        <v>な</v>
      </c>
      <c r="T29" s="572"/>
      <c r="U29" s="572"/>
      <c r="V29" s="572"/>
      <c r="W29" s="572"/>
      <c r="X29" s="572"/>
      <c r="Y29" s="572">
        <f ca="1">④runningスコア!H46</f>
        <v>3</v>
      </c>
      <c r="Z29" s="572"/>
      <c r="AA29" s="222" t="str">
        <f ca="1">④runningスコア!I46</f>
        <v/>
      </c>
      <c r="AB29" s="222" t="str">
        <f ca="1">④runningスコア!J46</f>
        <v/>
      </c>
      <c r="AC29" s="222" t="str">
        <f ca="1">④runningスコア!K46</f>
        <v/>
      </c>
      <c r="AD29" s="222" t="str">
        <f ca="1">④runningスコア!L46</f>
        <v/>
      </c>
      <c r="AE29" s="222" t="str">
        <f ca="1">④runningスコア!M46</f>
        <v/>
      </c>
    </row>
    <row r="30" spans="1:31" ht="16.5" customHeight="1" x14ac:dyDescent="0.15">
      <c r="A30" s="245">
        <f ca="1">IF(namelist!B25="","",(namelist!B25))</f>
        <v>13</v>
      </c>
      <c r="B30" s="226" t="str">
        <f ca="1">IF(namelist!D25=0,"",namelist!D25)</f>
        <v/>
      </c>
      <c r="C30" s="549" t="str">
        <f ca="1">IF(namelist!C25="","",(namelist!C25))</f>
        <v>小郡</v>
      </c>
      <c r="D30" s="550"/>
      <c r="E30" s="550"/>
      <c r="F30" s="550"/>
      <c r="G30" s="550"/>
      <c r="H30" s="551"/>
      <c r="I30" s="572" t="str">
        <f ca="1">④runningスコア!H25</f>
        <v/>
      </c>
      <c r="J30" s="572"/>
      <c r="K30" s="222" t="str">
        <f ca="1">④runningスコア!I25</f>
        <v/>
      </c>
      <c r="L30" s="222" t="str">
        <f ca="1">④runningスコア!J25</f>
        <v/>
      </c>
      <c r="M30" s="222" t="str">
        <f ca="1">④runningスコア!K25</f>
        <v/>
      </c>
      <c r="N30" s="222" t="str">
        <f ca="1">④runningスコア!L25</f>
        <v/>
      </c>
      <c r="O30" s="222" t="str">
        <f ca="1">④runningスコア!M25</f>
        <v/>
      </c>
      <c r="P30" s="573">
        <f ca="1">namelist!F25</f>
        <v>10</v>
      </c>
      <c r="Q30" s="574"/>
      <c r="R30" s="226" t="str">
        <f ca="1">IF(namelist!H25=0,"",namelist!H25)</f>
        <v/>
      </c>
      <c r="S30" s="572" t="str">
        <f ca="1">IF(namelist!G25="","",(namelist!G25))</f>
        <v>に</v>
      </c>
      <c r="T30" s="572"/>
      <c r="U30" s="572"/>
      <c r="V30" s="572"/>
      <c r="W30" s="572"/>
      <c r="X30" s="572"/>
      <c r="Y30" s="572">
        <f ca="1">④runningスコア!H47</f>
        <v>4</v>
      </c>
      <c r="Z30" s="572"/>
      <c r="AA30" s="222" t="str">
        <f ca="1">④runningスコア!I47</f>
        <v/>
      </c>
      <c r="AB30" s="222">
        <f ca="1">④runningスコア!J47</f>
        <v>1</v>
      </c>
      <c r="AC30" s="222" t="str">
        <f ca="1">④runningスコア!K47</f>
        <v/>
      </c>
      <c r="AD30" s="222" t="str">
        <f ca="1">④runningスコア!L47</f>
        <v/>
      </c>
      <c r="AE30" s="222" t="str">
        <f ca="1">④runningスコア!M47</f>
        <v/>
      </c>
    </row>
    <row r="31" spans="1:31" ht="16.5" customHeight="1" x14ac:dyDescent="0.15">
      <c r="A31" s="245">
        <f ca="1">IF(namelist!B26="","",(namelist!B26))</f>
        <v>14</v>
      </c>
      <c r="B31" s="226" t="str">
        <f ca="1">IF(namelist!D26=0,"",namelist!D26)</f>
        <v/>
      </c>
      <c r="C31" s="549" t="str">
        <f ca="1">IF(namelist!C26="","",(namelist!C26))</f>
        <v>四辻</v>
      </c>
      <c r="D31" s="550"/>
      <c r="E31" s="550"/>
      <c r="F31" s="550"/>
      <c r="G31" s="550"/>
      <c r="H31" s="551"/>
      <c r="I31" s="572">
        <f ca="1">④runningスコア!H26</f>
        <v>2</v>
      </c>
      <c r="J31" s="572"/>
      <c r="K31" s="222">
        <f ca="1">④runningスコア!I26</f>
        <v>1</v>
      </c>
      <c r="L31" s="222" t="str">
        <f ca="1">④runningスコア!J26</f>
        <v/>
      </c>
      <c r="M31" s="222" t="str">
        <f ca="1">④runningスコア!K26</f>
        <v/>
      </c>
      <c r="N31" s="222" t="str">
        <f ca="1">④runningスコア!L26</f>
        <v/>
      </c>
      <c r="O31" s="222" t="str">
        <f ca="1">④runningスコア!M26</f>
        <v/>
      </c>
      <c r="P31" s="573">
        <f ca="1">namelist!F26</f>
        <v>11</v>
      </c>
      <c r="Q31" s="574"/>
      <c r="R31" s="226" t="str">
        <f ca="1">IF(namelist!H26=0,"",namelist!H26)</f>
        <v/>
      </c>
      <c r="S31" s="572" t="str">
        <f ca="1">IF(namelist!G26="","",(namelist!G26))</f>
        <v>ぬ</v>
      </c>
      <c r="T31" s="572"/>
      <c r="U31" s="572"/>
      <c r="V31" s="572"/>
      <c r="W31" s="572"/>
      <c r="X31" s="572"/>
      <c r="Y31" s="572" t="str">
        <f ca="1">④runningスコア!H48</f>
        <v/>
      </c>
      <c r="Z31" s="572"/>
      <c r="AA31" s="222" t="str">
        <f ca="1">④runningスコア!I48</f>
        <v/>
      </c>
      <c r="AB31" s="222" t="str">
        <f ca="1">④runningスコア!J48</f>
        <v/>
      </c>
      <c r="AC31" s="222" t="str">
        <f ca="1">④runningスコア!K48</f>
        <v/>
      </c>
      <c r="AD31" s="222" t="str">
        <f ca="1">④runningスコア!L48</f>
        <v/>
      </c>
      <c r="AE31" s="222" t="str">
        <f ca="1">④runningスコア!M48</f>
        <v/>
      </c>
    </row>
    <row r="32" spans="1:31" ht="16.5" customHeight="1" x14ac:dyDescent="0.15">
      <c r="A32" s="245">
        <f ca="1">IF(namelist!B27="","",(namelist!B27))</f>
        <v>15</v>
      </c>
      <c r="B32" s="226" t="str">
        <f ca="1">IF(namelist!D27=0,"",namelist!D27)</f>
        <v/>
      </c>
      <c r="C32" s="549" t="str">
        <f ca="1">IF(namelist!C27="","",(namelist!C27))</f>
        <v>大道</v>
      </c>
      <c r="D32" s="550"/>
      <c r="E32" s="550"/>
      <c r="F32" s="550"/>
      <c r="G32" s="550"/>
      <c r="H32" s="551"/>
      <c r="I32" s="572" t="str">
        <f ca="1">④runningスコア!H27</f>
        <v/>
      </c>
      <c r="J32" s="572"/>
      <c r="K32" s="222" t="str">
        <f ca="1">④runningスコア!I27</f>
        <v/>
      </c>
      <c r="L32" s="222" t="str">
        <f ca="1">④runningスコア!J27</f>
        <v/>
      </c>
      <c r="M32" s="222" t="str">
        <f ca="1">④runningスコア!K27</f>
        <v/>
      </c>
      <c r="N32" s="222" t="str">
        <f ca="1">④runningスコア!L27</f>
        <v/>
      </c>
      <c r="O32" s="222" t="str">
        <f ca="1">④runningスコア!M27</f>
        <v/>
      </c>
      <c r="P32" s="573">
        <f ca="1">namelist!F27</f>
        <v>12</v>
      </c>
      <c r="Q32" s="574"/>
      <c r="R32" s="226" t="str">
        <f ca="1">IF(namelist!H27=0,"",namelist!H27)</f>
        <v/>
      </c>
      <c r="S32" s="572" t="str">
        <f ca="1">IF(namelist!G27="","",(namelist!G27))</f>
        <v>ね</v>
      </c>
      <c r="T32" s="572"/>
      <c r="U32" s="572"/>
      <c r="V32" s="572"/>
      <c r="W32" s="572"/>
      <c r="X32" s="572"/>
      <c r="Y32" s="572" t="str">
        <f ca="1">④runningスコア!H49</f>
        <v/>
      </c>
      <c r="Z32" s="572"/>
      <c r="AA32" s="222">
        <f ca="1">④runningスコア!I49</f>
        <v>1</v>
      </c>
      <c r="AB32" s="222" t="str">
        <f ca="1">④runningスコア!J49</f>
        <v/>
      </c>
      <c r="AC32" s="222" t="str">
        <f ca="1">④runningスコア!K49</f>
        <v/>
      </c>
      <c r="AD32" s="222" t="str">
        <f ca="1">④runningスコア!L49</f>
        <v/>
      </c>
      <c r="AE32" s="222" t="str">
        <f ca="1">④runningスコア!M49</f>
        <v/>
      </c>
    </row>
    <row r="33" spans="1:31" ht="16.5" customHeight="1" x14ac:dyDescent="0.15">
      <c r="A33" s="245" t="str">
        <f ca="1">IF(namelist!B28="","",(namelist!B28))</f>
        <v/>
      </c>
      <c r="B33" s="226" t="str">
        <f ca="1">IF(namelist!D28=0,"",namelist!D28)</f>
        <v/>
      </c>
      <c r="C33" s="549" t="str">
        <f ca="1">IF(namelist!C28="","",(namelist!C28))</f>
        <v/>
      </c>
      <c r="D33" s="550"/>
      <c r="E33" s="550"/>
      <c r="F33" s="550"/>
      <c r="G33" s="550"/>
      <c r="H33" s="551"/>
      <c r="I33" s="572" t="str">
        <f ca="1">④runningスコア!H28</f>
        <v/>
      </c>
      <c r="J33" s="572"/>
      <c r="K33" s="222" t="str">
        <f ca="1">④runningスコア!I28</f>
        <v/>
      </c>
      <c r="L33" s="222" t="str">
        <f ca="1">④runningスコア!J28</f>
        <v/>
      </c>
      <c r="M33" s="222" t="str">
        <f ca="1">④runningスコア!K28</f>
        <v/>
      </c>
      <c r="N33" s="222" t="str">
        <f ca="1">④runningスコア!L28</f>
        <v/>
      </c>
      <c r="O33" s="222" t="str">
        <f ca="1">④runningスコア!M28</f>
        <v/>
      </c>
      <c r="P33" s="573" t="str">
        <f ca="1">namelist!F28</f>
        <v/>
      </c>
      <c r="Q33" s="574"/>
      <c r="R33" s="226" t="str">
        <f ca="1">IF(namelist!H28=0,"",namelist!H28)</f>
        <v/>
      </c>
      <c r="S33" s="572" t="str">
        <f ca="1">IF(namelist!G28="","",(namelist!G28))</f>
        <v/>
      </c>
      <c r="T33" s="572"/>
      <c r="U33" s="572"/>
      <c r="V33" s="572"/>
      <c r="W33" s="572"/>
      <c r="X33" s="572"/>
      <c r="Y33" s="572" t="str">
        <f ca="1">④runningスコア!H50</f>
        <v/>
      </c>
      <c r="Z33" s="572"/>
      <c r="AA33" s="222" t="str">
        <f ca="1">④runningスコア!I50</f>
        <v/>
      </c>
      <c r="AB33" s="222" t="str">
        <f ca="1">④runningスコア!J50</f>
        <v/>
      </c>
      <c r="AC33" s="222" t="str">
        <f ca="1">④runningスコア!K50</f>
        <v/>
      </c>
      <c r="AD33" s="222" t="str">
        <f ca="1">④runningスコア!L50</f>
        <v/>
      </c>
      <c r="AE33" s="222" t="str">
        <f ca="1">④runningスコア!M50</f>
        <v/>
      </c>
    </row>
    <row r="34" spans="1:31" ht="16.5" customHeight="1" x14ac:dyDescent="0.15">
      <c r="A34" s="245" t="str">
        <f ca="1">IF(namelist!B29="","",(namelist!B29))</f>
        <v/>
      </c>
      <c r="B34" s="226" t="str">
        <f ca="1">IF(namelist!D29=0,"",namelist!D29)</f>
        <v/>
      </c>
      <c r="C34" s="549" t="str">
        <f ca="1">IF(namelist!C29="","",(namelist!C29))</f>
        <v/>
      </c>
      <c r="D34" s="550"/>
      <c r="E34" s="550"/>
      <c r="F34" s="550"/>
      <c r="G34" s="550"/>
      <c r="H34" s="551"/>
      <c r="I34" s="572" t="str">
        <f ca="1">④runningスコア!H29</f>
        <v/>
      </c>
      <c r="J34" s="572"/>
      <c r="K34" s="222" t="str">
        <f ca="1">④runningスコア!I29</f>
        <v/>
      </c>
      <c r="L34" s="222" t="str">
        <f ca="1">④runningスコア!J29</f>
        <v/>
      </c>
      <c r="M34" s="222" t="str">
        <f ca="1">④runningスコア!K29</f>
        <v/>
      </c>
      <c r="N34" s="222" t="str">
        <f ca="1">④runningスコア!L29</f>
        <v/>
      </c>
      <c r="O34" s="222" t="str">
        <f ca="1">④runningスコア!M29</f>
        <v/>
      </c>
      <c r="P34" s="573" t="str">
        <f ca="1">namelist!F29</f>
        <v/>
      </c>
      <c r="Q34" s="574"/>
      <c r="R34" s="226" t="str">
        <f ca="1">IF(namelist!H29=0,"",namelist!H29)</f>
        <v/>
      </c>
      <c r="S34" s="572" t="str">
        <f ca="1">IF(namelist!G29="","",(namelist!G29))</f>
        <v/>
      </c>
      <c r="T34" s="572"/>
      <c r="U34" s="572"/>
      <c r="V34" s="572"/>
      <c r="W34" s="572"/>
      <c r="X34" s="572"/>
      <c r="Y34" s="572" t="str">
        <f ca="1">④runningスコア!H51</f>
        <v/>
      </c>
      <c r="Z34" s="572"/>
      <c r="AA34" s="222" t="str">
        <f ca="1">④runningスコア!I51</f>
        <v/>
      </c>
      <c r="AB34" s="222" t="str">
        <f ca="1">④runningスコア!J51</f>
        <v/>
      </c>
      <c r="AC34" s="222" t="str">
        <f ca="1">④runningスコア!K51</f>
        <v/>
      </c>
      <c r="AD34" s="222" t="str">
        <f ca="1">④runningスコア!L51</f>
        <v/>
      </c>
      <c r="AE34" s="222" t="str">
        <f ca="1">④runningスコア!M51</f>
        <v/>
      </c>
    </row>
    <row r="35" spans="1:31" ht="16.5" customHeight="1" x14ac:dyDescent="0.15">
      <c r="A35" s="245" t="str">
        <f ca="1">IF(namelist!B30="","",(namelist!B30))</f>
        <v/>
      </c>
      <c r="B35" s="226" t="str">
        <f ca="1">IF(namelist!D30=0,"",namelist!D30)</f>
        <v/>
      </c>
      <c r="C35" s="549" t="str">
        <f ca="1">IF(namelist!C30="","",(namelist!C30))</f>
        <v/>
      </c>
      <c r="D35" s="550"/>
      <c r="E35" s="550"/>
      <c r="F35" s="550"/>
      <c r="G35" s="550"/>
      <c r="H35" s="551"/>
      <c r="I35" s="572" t="str">
        <f ca="1">④runningスコア!H30</f>
        <v/>
      </c>
      <c r="J35" s="572"/>
      <c r="K35" s="222" t="str">
        <f ca="1">④runningスコア!I30</f>
        <v/>
      </c>
      <c r="L35" s="222" t="str">
        <f ca="1">④runningスコア!J30</f>
        <v/>
      </c>
      <c r="M35" s="222" t="str">
        <f ca="1">④runningスコア!K30</f>
        <v/>
      </c>
      <c r="N35" s="222" t="str">
        <f ca="1">④runningスコア!L30</f>
        <v/>
      </c>
      <c r="O35" s="222" t="str">
        <f ca="1">④runningスコア!M30</f>
        <v/>
      </c>
      <c r="P35" s="573" t="str">
        <f ca="1">namelist!F30</f>
        <v/>
      </c>
      <c r="Q35" s="574"/>
      <c r="R35" s="226" t="str">
        <f ca="1">IF(namelist!H30=0,"",namelist!H30)</f>
        <v/>
      </c>
      <c r="S35" s="572" t="str">
        <f ca="1">IF(namelist!G30="","",(namelist!G30))</f>
        <v/>
      </c>
      <c r="T35" s="572"/>
      <c r="U35" s="572"/>
      <c r="V35" s="572"/>
      <c r="W35" s="572"/>
      <c r="X35" s="572"/>
      <c r="Y35" s="572" t="str">
        <f ca="1">④runningスコア!H52</f>
        <v/>
      </c>
      <c r="Z35" s="572"/>
      <c r="AA35" s="222" t="str">
        <f ca="1">④runningスコア!I52</f>
        <v/>
      </c>
      <c r="AB35" s="222" t="str">
        <f ca="1">④runningスコア!J52</f>
        <v/>
      </c>
      <c r="AC35" s="222" t="str">
        <f ca="1">④runningスコア!K52</f>
        <v/>
      </c>
      <c r="AD35" s="222" t="str">
        <f ca="1">④runningスコア!L52</f>
        <v/>
      </c>
      <c r="AE35" s="222" t="str">
        <f ca="1">④runningスコア!M52</f>
        <v/>
      </c>
    </row>
    <row r="36" spans="1:31" ht="16.5" customHeight="1" x14ac:dyDescent="0.15">
      <c r="A36" s="246" t="str">
        <f ca="1">IF(namelist!B31="","",(namelist!B31))</f>
        <v/>
      </c>
      <c r="B36" s="227" t="str">
        <f ca="1">IF(namelist!D31=0,"",namelist!D31)</f>
        <v/>
      </c>
      <c r="C36" s="556" t="str">
        <f ca="1">IF(namelist!C31="","",(namelist!C31))</f>
        <v/>
      </c>
      <c r="D36" s="557"/>
      <c r="E36" s="557"/>
      <c r="F36" s="557"/>
      <c r="G36" s="557"/>
      <c r="H36" s="558"/>
      <c r="I36" s="569" t="str">
        <f ca="1">④runningスコア!H31</f>
        <v/>
      </c>
      <c r="J36" s="569"/>
      <c r="K36" s="223" t="str">
        <f ca="1">④runningスコア!I31</f>
        <v/>
      </c>
      <c r="L36" s="223" t="str">
        <f ca="1">④runningスコア!J31</f>
        <v/>
      </c>
      <c r="M36" s="223" t="str">
        <f ca="1">④runningスコア!K31</f>
        <v/>
      </c>
      <c r="N36" s="223" t="str">
        <f ca="1">④runningスコア!L31</f>
        <v/>
      </c>
      <c r="O36" s="223" t="str">
        <f ca="1">④runningスコア!M31</f>
        <v/>
      </c>
      <c r="P36" s="570" t="str">
        <f ca="1">namelist!F31</f>
        <v/>
      </c>
      <c r="Q36" s="571"/>
      <c r="R36" s="226" t="str">
        <f ca="1">IF(namelist!H31=0,"",namelist!H31)</f>
        <v/>
      </c>
      <c r="S36" s="569" t="str">
        <f ca="1">IF(namelist!G31="","",(namelist!G31))</f>
        <v/>
      </c>
      <c r="T36" s="569"/>
      <c r="U36" s="569"/>
      <c r="V36" s="569"/>
      <c r="W36" s="569"/>
      <c r="X36" s="569"/>
      <c r="Y36" s="569" t="str">
        <f ca="1">④runningスコア!H53</f>
        <v/>
      </c>
      <c r="Z36" s="569"/>
      <c r="AA36" s="223" t="str">
        <f ca="1">④runningスコア!I53</f>
        <v/>
      </c>
      <c r="AB36" s="223" t="str">
        <f ca="1">④runningスコア!J53</f>
        <v/>
      </c>
      <c r="AC36" s="223" t="str">
        <f ca="1">④runningスコア!K53</f>
        <v/>
      </c>
      <c r="AD36" s="223" t="str">
        <f ca="1">④runningスコア!L53</f>
        <v/>
      </c>
      <c r="AE36" s="223" t="str">
        <f ca="1">④runningスコア!M53</f>
        <v/>
      </c>
    </row>
    <row r="37" spans="1:31" ht="16.5" customHeight="1" x14ac:dyDescent="0.15">
      <c r="A37" s="562" t="str">
        <f>IF(namelist!B33="","",(namelist!B33))</f>
        <v>監督Ａ</v>
      </c>
      <c r="B37" s="562" t="e">
        <f>namelist!#REF!</f>
        <v>#REF!</v>
      </c>
      <c r="C37" s="563" t="str">
        <f>IF(namelist!C33="","",(namelist!C33))</f>
        <v>周防久保</v>
      </c>
      <c r="D37" s="564"/>
      <c r="E37" s="564"/>
      <c r="F37" s="564"/>
      <c r="G37" s="564"/>
      <c r="H37" s="564"/>
      <c r="I37" s="564"/>
      <c r="J37" s="565"/>
      <c r="K37" s="221" t="str">
        <f>④runningスコア!I32</f>
        <v/>
      </c>
      <c r="L37" s="221" t="str">
        <f>④runningスコア!J32</f>
        <v/>
      </c>
      <c r="M37" s="221" t="str">
        <f>④runningスコア!K32</f>
        <v/>
      </c>
      <c r="N37" s="221" t="str">
        <f>④runningスコア!L32</f>
        <v/>
      </c>
      <c r="O37" s="221" t="str">
        <f>④runningスコア!M32</f>
        <v/>
      </c>
      <c r="P37" s="566" t="str">
        <f>IF(namelist!F33="","",(namelist!F33))</f>
        <v>監督Ａ</v>
      </c>
      <c r="Q37" s="567"/>
      <c r="R37" s="568"/>
      <c r="S37" s="563" t="str">
        <f>IF(namelist!G33="","",(namelist!G33))</f>
        <v>綾羅木</v>
      </c>
      <c r="T37" s="564"/>
      <c r="U37" s="564"/>
      <c r="V37" s="564"/>
      <c r="W37" s="564"/>
      <c r="X37" s="564"/>
      <c r="Y37" s="564"/>
      <c r="Z37" s="565"/>
      <c r="AA37" s="221">
        <f>④runningスコア!I54</f>
        <v>1</v>
      </c>
      <c r="AB37" s="221" t="str">
        <f>④runningスコア!J54</f>
        <v/>
      </c>
      <c r="AC37" s="221" t="str">
        <f>④runningスコア!K54</f>
        <v/>
      </c>
      <c r="AD37" s="221" t="str">
        <f>④runningスコア!L54</f>
        <v/>
      </c>
      <c r="AE37" s="221" t="str">
        <f>④runningスコア!M54</f>
        <v/>
      </c>
    </row>
    <row r="38" spans="1:31" ht="16.5" customHeight="1" x14ac:dyDescent="0.15">
      <c r="A38" s="548" t="str">
        <f>IF(namelist!B34="","",(namelist!B34))</f>
        <v>役員Ｂ</v>
      </c>
      <c r="B38" s="548" t="e">
        <f>namelist!#REF!</f>
        <v>#REF!</v>
      </c>
      <c r="C38" s="549" t="str">
        <f>IF(namelist!C34=0,"",(namelist!C34))</f>
        <v>周防下郷</v>
      </c>
      <c r="D38" s="550"/>
      <c r="E38" s="550"/>
      <c r="F38" s="550"/>
      <c r="G38" s="550"/>
      <c r="H38" s="550"/>
      <c r="I38" s="550"/>
      <c r="J38" s="551"/>
      <c r="K38" s="222" t="str">
        <f>④runningスコア!I33</f>
        <v/>
      </c>
      <c r="L38" s="222" t="str">
        <f>④runningスコア!J33</f>
        <v/>
      </c>
      <c r="M38" s="222" t="str">
        <f>④runningスコア!K33</f>
        <v/>
      </c>
      <c r="N38" s="222" t="str">
        <f>④runningスコア!L33</f>
        <v/>
      </c>
      <c r="O38" s="222" t="str">
        <f>④runningスコア!M33</f>
        <v/>
      </c>
      <c r="P38" s="552" t="str">
        <f>IF(namelist!F34="","",(namelist!F34))</f>
        <v>役員Ｂ</v>
      </c>
      <c r="Q38" s="553"/>
      <c r="R38" s="554"/>
      <c r="S38" s="549" t="str">
        <f>IF(namelist!G34=0,"",(namelist!G34))</f>
        <v>安岡</v>
      </c>
      <c r="T38" s="550"/>
      <c r="U38" s="550"/>
      <c r="V38" s="550"/>
      <c r="W38" s="550"/>
      <c r="X38" s="550"/>
      <c r="Y38" s="550"/>
      <c r="Z38" s="551"/>
      <c r="AA38" s="222" t="str">
        <f>④runningスコア!I55</f>
        <v/>
      </c>
      <c r="AB38" s="222" t="str">
        <f>④runningスコア!J55</f>
        <v/>
      </c>
      <c r="AC38" s="222" t="str">
        <f>④runningスコア!K55</f>
        <v/>
      </c>
      <c r="AD38" s="222" t="str">
        <f>④runningスコア!L55</f>
        <v/>
      </c>
      <c r="AE38" s="222" t="str">
        <f>④runningスコア!M55</f>
        <v/>
      </c>
    </row>
    <row r="39" spans="1:31" ht="16.5" customHeight="1" x14ac:dyDescent="0.15">
      <c r="A39" s="548" t="str">
        <f>IF(namelist!B35="","",(namelist!B35))</f>
        <v>役員Ｃ</v>
      </c>
      <c r="B39" s="548" t="e">
        <f>namelist!#REF!</f>
        <v>#REF!</v>
      </c>
      <c r="C39" s="549" t="str">
        <f>IF(namelist!C35=0,"",(namelist!C35))</f>
        <v>周防花岡</v>
      </c>
      <c r="D39" s="550"/>
      <c r="E39" s="550"/>
      <c r="F39" s="550"/>
      <c r="G39" s="550"/>
      <c r="H39" s="550"/>
      <c r="I39" s="550"/>
      <c r="J39" s="551"/>
      <c r="K39" s="222" t="str">
        <f>④runningスコア!I34</f>
        <v/>
      </c>
      <c r="L39" s="222" t="str">
        <f>④runningスコア!J34</f>
        <v/>
      </c>
      <c r="M39" s="222" t="str">
        <f>④runningスコア!K34</f>
        <v/>
      </c>
      <c r="N39" s="222" t="str">
        <f>④runningスコア!L34</f>
        <v/>
      </c>
      <c r="O39" s="222" t="str">
        <f>④runningスコア!M34</f>
        <v/>
      </c>
      <c r="P39" s="552" t="str">
        <f>IF(namelist!F35="","",(namelist!F35))</f>
        <v>役員Ｃ</v>
      </c>
      <c r="Q39" s="553"/>
      <c r="R39" s="554"/>
      <c r="S39" s="549" t="str">
        <f>IF(namelist!G35=0,"",(namelist!G35))</f>
        <v>幡生</v>
      </c>
      <c r="T39" s="550"/>
      <c r="U39" s="550"/>
      <c r="V39" s="550"/>
      <c r="W39" s="550"/>
      <c r="X39" s="550"/>
      <c r="Y39" s="550"/>
      <c r="Z39" s="551"/>
      <c r="AA39" s="222" t="str">
        <f>④runningスコア!I56</f>
        <v/>
      </c>
      <c r="AB39" s="222" t="str">
        <f>④runningスコア!J56</f>
        <v/>
      </c>
      <c r="AC39" s="222" t="str">
        <f>④runningスコア!K56</f>
        <v/>
      </c>
      <c r="AD39" s="222" t="str">
        <f>④runningスコア!L56</f>
        <v/>
      </c>
      <c r="AE39" s="222" t="str">
        <f>④runningスコア!M56</f>
        <v/>
      </c>
    </row>
    <row r="40" spans="1:31" ht="16.5" customHeight="1" x14ac:dyDescent="0.15">
      <c r="A40" s="555" t="str">
        <f>IF(namelist!B36="","",(namelist!B36))</f>
        <v>役員Ｄ</v>
      </c>
      <c r="B40" s="555" t="e">
        <f>namelist!#REF!</f>
        <v>#REF!</v>
      </c>
      <c r="C40" s="556" t="str">
        <f>IF(namelist!C36=0,"",(namelist!C36))</f>
        <v>周防高森</v>
      </c>
      <c r="D40" s="557"/>
      <c r="E40" s="557"/>
      <c r="F40" s="557"/>
      <c r="G40" s="557"/>
      <c r="H40" s="557"/>
      <c r="I40" s="557"/>
      <c r="J40" s="558"/>
      <c r="K40" s="223" t="str">
        <f>④runningスコア!I35</f>
        <v/>
      </c>
      <c r="L40" s="223" t="str">
        <f>④runningスコア!J35</f>
        <v/>
      </c>
      <c r="M40" s="223" t="str">
        <f>④runningスコア!K35</f>
        <v/>
      </c>
      <c r="N40" s="223" t="str">
        <f>④runningスコア!L35</f>
        <v/>
      </c>
      <c r="O40" s="223" t="str">
        <f>④runningスコア!M35</f>
        <v/>
      </c>
      <c r="P40" s="559" t="str">
        <f>IF(namelist!F36="","",(namelist!F36))</f>
        <v>役員Ｄ</v>
      </c>
      <c r="Q40" s="560"/>
      <c r="R40" s="561"/>
      <c r="S40" s="556" t="str">
        <f>IF(namelist!G36=0,"",(namelist!G36))</f>
        <v>福江</v>
      </c>
      <c r="T40" s="557"/>
      <c r="U40" s="557"/>
      <c r="V40" s="557"/>
      <c r="W40" s="557"/>
      <c r="X40" s="557"/>
      <c r="Y40" s="557"/>
      <c r="Z40" s="558"/>
      <c r="AA40" s="223" t="str">
        <f>④runningスコア!I57</f>
        <v/>
      </c>
      <c r="AB40" s="223" t="str">
        <f>④runningスコア!J57</f>
        <v/>
      </c>
      <c r="AC40" s="223" t="str">
        <f>④runningスコア!K57</f>
        <v/>
      </c>
      <c r="AD40" s="223" t="str">
        <f>④runningスコア!L57</f>
        <v/>
      </c>
      <c r="AE40" s="223" t="str">
        <f>④runningスコア!M57</f>
        <v/>
      </c>
    </row>
    <row r="41" spans="1:31" ht="3.75" customHeight="1" x14ac:dyDescent="0.15"/>
    <row r="42" spans="1:31" ht="25.5" customHeight="1" x14ac:dyDescent="0.15">
      <c r="A42" s="538" t="s">
        <v>18</v>
      </c>
      <c r="B42" s="539"/>
      <c r="C42" s="538"/>
      <c r="D42" s="540"/>
      <c r="E42" s="540"/>
      <c r="F42" s="540"/>
      <c r="G42" s="540"/>
      <c r="H42" s="540"/>
      <c r="I42" s="540"/>
      <c r="J42" s="540"/>
      <c r="K42" s="539"/>
      <c r="L42" s="538" t="s">
        <v>43</v>
      </c>
      <c r="M42" s="540"/>
      <c r="N42" s="540"/>
      <c r="O42" s="540"/>
      <c r="P42" s="540"/>
      <c r="Q42" s="541"/>
      <c r="R42" s="540"/>
      <c r="S42" s="540"/>
      <c r="T42" s="539"/>
      <c r="U42" s="538"/>
      <c r="V42" s="540"/>
      <c r="W42" s="540"/>
      <c r="X42" s="540"/>
      <c r="Y42" s="540"/>
      <c r="Z42" s="540"/>
      <c r="AA42" s="540"/>
      <c r="AB42" s="540"/>
      <c r="AC42" s="539"/>
      <c r="AD42" s="538" t="s">
        <v>19</v>
      </c>
      <c r="AE42" s="539"/>
    </row>
    <row r="43" spans="1:31" ht="17.25" customHeight="1" x14ac:dyDescent="0.15">
      <c r="A43" s="192" t="s">
        <v>44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248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4"/>
    </row>
    <row r="44" spans="1:31" ht="17.25" customHeight="1" x14ac:dyDescent="0.15">
      <c r="A44" s="545" t="str">
        <f>IF(②offscore記録!A44="","",②offscore記録!A44)</f>
        <v/>
      </c>
      <c r="B44" s="546"/>
      <c r="C44" s="546"/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7"/>
    </row>
    <row r="45" spans="1:31" ht="17.25" customHeight="1" x14ac:dyDescent="0.15">
      <c r="A45" s="542" t="str">
        <f>IF(②offscore記録!A45="","",②offscore記録!A45)</f>
        <v/>
      </c>
      <c r="B45" s="543"/>
      <c r="C45" s="543"/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4"/>
    </row>
    <row r="46" spans="1:31" ht="3.75" customHeight="1" x14ac:dyDescent="0.15"/>
    <row r="47" spans="1:31" ht="24.75" customHeight="1" x14ac:dyDescent="0.15">
      <c r="A47" s="162" t="s">
        <v>45</v>
      </c>
      <c r="H47" s="537" t="str">
        <f>IF(namelist!E8="","",namelist!E8)</f>
        <v/>
      </c>
      <c r="I47" s="537"/>
      <c r="J47" s="537"/>
      <c r="K47" s="537"/>
      <c r="L47" s="537"/>
      <c r="M47" s="537" t="str">
        <f>IF(namelist!E9="","",namelist!E9)</f>
        <v/>
      </c>
      <c r="N47" s="537"/>
      <c r="O47" s="537"/>
      <c r="P47" s="537"/>
      <c r="Q47" s="537"/>
      <c r="R47" s="537"/>
      <c r="T47" s="537"/>
      <c r="U47" s="537"/>
      <c r="V47" s="537"/>
      <c r="W47" s="537"/>
      <c r="X47" s="537"/>
      <c r="Y47" s="537"/>
      <c r="Z47" s="537"/>
      <c r="AA47" s="537"/>
      <c r="AB47" s="537"/>
      <c r="AC47" s="537"/>
      <c r="AD47" s="537"/>
      <c r="AE47" s="537"/>
    </row>
    <row r="48" spans="1:31" ht="3.75" customHeight="1" x14ac:dyDescent="0.15"/>
    <row r="49" spans="1:37" ht="24.75" customHeight="1" x14ac:dyDescent="0.15">
      <c r="A49" s="162" t="s">
        <v>46</v>
      </c>
      <c r="H49" s="537" t="str">
        <f>IF(namelist!E10="","",namelist!E10)</f>
        <v/>
      </c>
      <c r="I49" s="537"/>
      <c r="J49" s="537"/>
      <c r="K49" s="537"/>
      <c r="L49" s="537"/>
      <c r="M49" s="537" t="str">
        <f>IF(namelist!E11="","",namelist!E11)</f>
        <v/>
      </c>
      <c r="N49" s="537"/>
      <c r="O49" s="537"/>
      <c r="P49" s="537"/>
      <c r="Q49" s="537"/>
      <c r="R49" s="537"/>
      <c r="T49" s="537"/>
      <c r="U49" s="537"/>
      <c r="V49" s="537"/>
      <c r="W49" s="537"/>
      <c r="X49" s="537"/>
      <c r="Y49" s="537"/>
      <c r="Z49" s="537"/>
      <c r="AA49" s="537"/>
      <c r="AB49" s="537"/>
      <c r="AC49" s="537"/>
      <c r="AD49" s="537"/>
      <c r="AE49" s="537"/>
    </row>
    <row r="50" spans="1:37" ht="3.75" customHeight="1" x14ac:dyDescent="0.15"/>
    <row r="51" spans="1:37" ht="24.75" customHeight="1" x14ac:dyDescent="0.15">
      <c r="A51" s="162" t="s">
        <v>47</v>
      </c>
      <c r="H51" s="537" t="str">
        <f>IF(namelist!E12="","",namelist!E12)</f>
        <v/>
      </c>
      <c r="I51" s="537"/>
      <c r="J51" s="537"/>
      <c r="K51" s="537"/>
      <c r="L51" s="537"/>
      <c r="M51" s="537" t="str">
        <f>IF(namelist!E13="","",namelist!E13)</f>
        <v/>
      </c>
      <c r="N51" s="537"/>
      <c r="O51" s="537"/>
      <c r="P51" s="537"/>
      <c r="Q51" s="537"/>
      <c r="R51" s="537"/>
      <c r="T51" s="537"/>
      <c r="U51" s="537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</row>
    <row r="52" spans="1:37" ht="9.75" customHeight="1" thickBot="1" x14ac:dyDescent="0.2"/>
    <row r="53" spans="1:37" ht="17.25" customHeight="1" thickBot="1" x14ac:dyDescent="0.2">
      <c r="A53" s="224"/>
      <c r="B53" s="224"/>
      <c r="C53" s="536" t="s">
        <v>48</v>
      </c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  <c r="AB53" s="536"/>
      <c r="AC53" s="536"/>
      <c r="AD53" s="224"/>
      <c r="AE53" s="224"/>
      <c r="AF53" s="163"/>
      <c r="AG53" s="163"/>
      <c r="AH53" s="163"/>
      <c r="AI53" s="163"/>
      <c r="AJ53" s="163"/>
      <c r="AK53" s="163"/>
    </row>
    <row r="54" spans="1:37" ht="3.75" customHeight="1" x14ac:dyDescent="0.15"/>
    <row r="55" spans="1:37" ht="17.25" customHeight="1" x14ac:dyDescent="0.15"/>
  </sheetData>
  <sheetProtection algorithmName="SHA-512" hashValue="IkD3F1fr6H+PHALchU9/TjqcvMsK+lArm4Po+sjM78VBwaQ64QR9Bib4OnZSRm8eH4MLdj3HVaOQqaOpKoQo/g==" saltValue="bBv94K4ouxU/mpw12dadhA==" spinCount="100000" sheet="1" objects="1" scenarios="1" selectLockedCells="1"/>
  <mergeCells count="177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A39:B39"/>
    <mergeCell ref="C39:J39"/>
    <mergeCell ref="P39:R39"/>
    <mergeCell ref="S39:Z39"/>
    <mergeCell ref="A40:B40"/>
    <mergeCell ref="C40:J40"/>
    <mergeCell ref="P40:R40"/>
    <mergeCell ref="S40:Z40"/>
    <mergeCell ref="A37:B37"/>
    <mergeCell ref="C37:J37"/>
    <mergeCell ref="P37:R37"/>
    <mergeCell ref="S37:Z37"/>
    <mergeCell ref="A38:B38"/>
    <mergeCell ref="C38:J38"/>
    <mergeCell ref="P38:R38"/>
    <mergeCell ref="S38:Z38"/>
    <mergeCell ref="A42:B42"/>
    <mergeCell ref="C42:K42"/>
    <mergeCell ref="L42:T42"/>
    <mergeCell ref="U42:AC42"/>
    <mergeCell ref="AD42:AE42"/>
    <mergeCell ref="H47:L47"/>
    <mergeCell ref="M47:R47"/>
    <mergeCell ref="T47:Y47"/>
    <mergeCell ref="Z47:AE47"/>
    <mergeCell ref="A45:AE45"/>
    <mergeCell ref="A44:AE44"/>
    <mergeCell ref="C53:AC53"/>
    <mergeCell ref="H49:L49"/>
    <mergeCell ref="M49:R49"/>
    <mergeCell ref="T49:Y49"/>
    <mergeCell ref="Z49:AE49"/>
    <mergeCell ref="H51:L51"/>
    <mergeCell ref="M51:R51"/>
    <mergeCell ref="T51:Y51"/>
    <mergeCell ref="Z51:AE51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AE72"/>
  <sheetViews>
    <sheetView topLeftCell="A19" workbookViewId="0">
      <selection activeCell="AB37" sqref="AB37"/>
    </sheetView>
  </sheetViews>
  <sheetFormatPr defaultColWidth="3" defaultRowHeight="15.75" customHeight="1" x14ac:dyDescent="0.15"/>
  <cols>
    <col min="1" max="1" width="3.125" style="75" customWidth="1"/>
    <col min="2" max="2" width="1.875" style="75" customWidth="1"/>
    <col min="3" max="3" width="2.625" style="75" customWidth="1"/>
    <col min="4" max="6" width="3.125" style="75" customWidth="1"/>
    <col min="7" max="7" width="1.75" style="75" customWidth="1"/>
    <col min="8" max="8" width="3.125" style="75" customWidth="1"/>
    <col min="9" max="13" width="3" style="75" customWidth="1"/>
    <col min="14" max="14" width="1.75" style="75" customWidth="1"/>
    <col min="15" max="22" width="3.125" style="75" customWidth="1"/>
    <col min="23" max="23" width="1.75" style="75" customWidth="1"/>
    <col min="24" max="31" width="3.125" style="75" customWidth="1"/>
    <col min="32" max="32" width="1.375" style="75" customWidth="1"/>
    <col min="33" max="33" width="3.25" style="75" customWidth="1"/>
    <col min="34" max="34" width="3.25" style="75" bestFit="1" customWidth="1"/>
    <col min="35" max="16384" width="3" style="75"/>
  </cols>
  <sheetData>
    <row r="1" spans="1:31" ht="35.25" customHeight="1" x14ac:dyDescent="0.25">
      <c r="D1" s="76" t="s">
        <v>56</v>
      </c>
      <c r="K1" s="77"/>
      <c r="L1" s="78"/>
      <c r="M1" s="696" t="s">
        <v>58</v>
      </c>
      <c r="N1" s="697"/>
      <c r="O1" s="697"/>
      <c r="P1" s="697"/>
      <c r="Q1" s="697"/>
      <c r="R1" s="697"/>
      <c r="S1" s="697"/>
      <c r="T1" s="697"/>
      <c r="U1" s="79"/>
      <c r="V1" s="77"/>
      <c r="W1" s="698" t="s">
        <v>16</v>
      </c>
      <c r="X1" s="699"/>
      <c r="Y1" s="700" t="str">
        <f>IF(namelist!B5="","",namelist!B5)</f>
        <v>Ａ１</v>
      </c>
      <c r="Z1" s="701"/>
      <c r="AA1" s="701"/>
      <c r="AB1" s="701"/>
      <c r="AC1" s="701"/>
      <c r="AD1" s="701"/>
      <c r="AE1" s="702"/>
    </row>
    <row r="2" spans="1:31" ht="5.25" customHeight="1" x14ac:dyDescent="0.15">
      <c r="C2" s="80"/>
      <c r="D2" s="80"/>
      <c r="E2" s="80"/>
      <c r="F2" s="80"/>
      <c r="G2" s="80"/>
      <c r="H2" s="80"/>
      <c r="I2" s="80"/>
      <c r="J2" s="80"/>
      <c r="K2" s="81"/>
      <c r="L2" s="82"/>
      <c r="M2" s="81"/>
      <c r="N2" s="81"/>
      <c r="O2" s="81"/>
      <c r="P2" s="81"/>
      <c r="Q2" s="81"/>
      <c r="R2" s="82"/>
      <c r="S2" s="81"/>
      <c r="T2" s="81"/>
      <c r="U2" s="81"/>
      <c r="V2" s="81"/>
      <c r="W2" s="80"/>
      <c r="X2" s="80"/>
      <c r="Y2" s="80"/>
      <c r="Z2" s="80"/>
      <c r="AA2" s="80"/>
      <c r="AB2" s="80"/>
      <c r="AC2" s="80"/>
      <c r="AD2" s="80"/>
      <c r="AE2" s="80"/>
    </row>
    <row r="3" spans="1:31" ht="9" customHeight="1" x14ac:dyDescent="0.15">
      <c r="K3" s="77"/>
      <c r="L3" s="83"/>
      <c r="M3" s="77"/>
      <c r="N3" s="77"/>
      <c r="O3" s="77"/>
      <c r="P3" s="77"/>
      <c r="Q3" s="77"/>
      <c r="R3" s="77"/>
      <c r="S3" s="77"/>
      <c r="T3" s="77"/>
      <c r="U3" s="77"/>
    </row>
    <row r="4" spans="1:31" ht="20.25" customHeight="1" x14ac:dyDescent="0.15">
      <c r="A4" s="671" t="s">
        <v>23</v>
      </c>
      <c r="B4" s="668"/>
      <c r="C4" s="676"/>
      <c r="D4" s="671">
        <f>namelist!B1</f>
        <v>2016</v>
      </c>
      <c r="E4" s="668"/>
      <c r="F4" s="84" t="s">
        <v>24</v>
      </c>
      <c r="G4" s="668">
        <f>namelist!B2</f>
        <v>8</v>
      </c>
      <c r="H4" s="668"/>
      <c r="I4" s="84" t="s">
        <v>25</v>
      </c>
      <c r="J4" s="668">
        <f>namelist!B3</f>
        <v>2</v>
      </c>
      <c r="K4" s="668"/>
      <c r="L4" s="84" t="s">
        <v>26</v>
      </c>
      <c r="M4" s="85" t="s">
        <v>27</v>
      </c>
      <c r="N4" s="85" t="str">
        <f>namelist!B4</f>
        <v>月</v>
      </c>
      <c r="O4" s="86" t="s">
        <v>28</v>
      </c>
      <c r="P4" s="671" t="s">
        <v>57</v>
      </c>
      <c r="Q4" s="676"/>
      <c r="R4" s="710" t="str">
        <f>namelist!E1</f>
        <v>キリンビバレッジ周南総合スポーツセンター</v>
      </c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2"/>
    </row>
    <row r="5" spans="1:31" ht="20.25" customHeight="1" x14ac:dyDescent="0.15">
      <c r="A5" s="671" t="s">
        <v>15</v>
      </c>
      <c r="B5" s="668"/>
      <c r="C5" s="676"/>
      <c r="D5" s="710" t="str">
        <f>namelist!E2</f>
        <v>高松宮記念杯第67回全日本高等学校ハンドボール選手権大会</v>
      </c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1"/>
      <c r="U5" s="711"/>
      <c r="V5" s="711"/>
      <c r="W5" s="711"/>
      <c r="X5" s="711"/>
      <c r="Y5" s="711"/>
      <c r="Z5" s="711"/>
      <c r="AA5" s="711"/>
      <c r="AB5" s="711"/>
      <c r="AC5" s="711"/>
      <c r="AD5" s="711"/>
      <c r="AE5" s="712"/>
    </row>
    <row r="6" spans="1:31" ht="9" customHeight="1" x14ac:dyDescent="0.15">
      <c r="A6" s="87"/>
      <c r="B6" s="225"/>
      <c r="C6" s="88"/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  <c r="Q6" s="90"/>
      <c r="R6" s="90"/>
      <c r="S6" s="90"/>
      <c r="T6" s="90"/>
      <c r="U6" s="88"/>
      <c r="V6" s="88"/>
      <c r="W6" s="88"/>
      <c r="X6" s="88"/>
      <c r="Y6" s="88"/>
      <c r="Z6" s="88"/>
      <c r="AA6" s="88"/>
      <c r="AB6" s="90"/>
      <c r="AC6" s="90"/>
      <c r="AD6" s="90"/>
      <c r="AE6" s="91"/>
    </row>
    <row r="7" spans="1:31" ht="26.25" customHeight="1" x14ac:dyDescent="0.15">
      <c r="A7" s="92" t="s">
        <v>59</v>
      </c>
      <c r="B7" s="677" t="str">
        <f>IF(namelist!C8="","",(namelist!C8))</f>
        <v>県立岩国商業高等学校</v>
      </c>
      <c r="C7" s="678"/>
      <c r="D7" s="678"/>
      <c r="E7" s="678"/>
      <c r="F7" s="678"/>
      <c r="G7" s="678"/>
      <c r="H7" s="679"/>
      <c r="I7" s="672">
        <f ca="1">IF(input!H1=0,"0",IF(input!H1="","",input!H1))</f>
        <v>23</v>
      </c>
      <c r="J7" s="672"/>
      <c r="K7" s="93" t="s">
        <v>61</v>
      </c>
      <c r="L7" s="672">
        <f ca="1">IF(input!J1=0,"0",IF(input!J1="","",input!J1))</f>
        <v>25</v>
      </c>
      <c r="M7" s="672"/>
      <c r="N7" s="706" t="str">
        <f>IF(namelist!C10="","",(namelist!C10))</f>
        <v>県立下関中央工業高等学校</v>
      </c>
      <c r="O7" s="707"/>
      <c r="P7" s="707"/>
      <c r="Q7" s="707"/>
      <c r="R7" s="707"/>
      <c r="S7" s="707"/>
      <c r="T7" s="94" t="s">
        <v>60</v>
      </c>
      <c r="U7" s="95"/>
      <c r="V7" s="708" t="str">
        <f>namelist!E3</f>
        <v>男子</v>
      </c>
      <c r="W7" s="708"/>
      <c r="X7" s="708"/>
      <c r="Y7" s="708" t="str">
        <f>namelist!E4</f>
        <v>１回戦</v>
      </c>
      <c r="Z7" s="708"/>
      <c r="AA7" s="708"/>
      <c r="AB7" s="708"/>
      <c r="AC7" s="708"/>
      <c r="AD7" s="708"/>
      <c r="AE7" s="708"/>
    </row>
    <row r="8" spans="1:31" ht="12.75" customHeight="1" x14ac:dyDescent="0.15">
      <c r="A8" s="96"/>
      <c r="B8" s="225"/>
      <c r="C8" s="89"/>
      <c r="D8" s="89"/>
      <c r="E8" s="89"/>
      <c r="F8" s="89"/>
      <c r="G8" s="89"/>
      <c r="H8" s="89"/>
      <c r="I8" s="673">
        <f>IF(input!B3=0,"0",IF(input!B3="","",input!B3))</f>
        <v>8</v>
      </c>
      <c r="J8" s="674"/>
      <c r="K8" s="97" t="s">
        <v>62</v>
      </c>
      <c r="L8" s="674">
        <f>IF(input!J3=0,"0",IF(input!J3="","",input!J3))</f>
        <v>7</v>
      </c>
      <c r="M8" s="709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12.75" customHeight="1" x14ac:dyDescent="0.15">
      <c r="A9" s="260" t="s">
        <v>133</v>
      </c>
      <c r="B9" s="261"/>
      <c r="C9" s="261"/>
      <c r="D9" s="262"/>
      <c r="E9" s="262"/>
      <c r="F9" s="262"/>
      <c r="G9" s="263"/>
      <c r="H9" s="89"/>
      <c r="I9" s="675">
        <f>IF(input!C3=0,"0",IF(input!C3="","",input!C3))</f>
        <v>11</v>
      </c>
      <c r="J9" s="668"/>
      <c r="K9" s="85" t="s">
        <v>62</v>
      </c>
      <c r="L9" s="668">
        <f>IF(input!K3=0,"0",IF(input!K3="","",input!K3))</f>
        <v>12</v>
      </c>
      <c r="M9" s="683"/>
      <c r="N9" s="98"/>
      <c r="O9" s="703" t="s">
        <v>52</v>
      </c>
      <c r="P9" s="703"/>
      <c r="Q9" s="703"/>
      <c r="R9" s="704"/>
      <c r="S9" s="705"/>
      <c r="T9" s="703" t="s">
        <v>19</v>
      </c>
      <c r="U9" s="703"/>
      <c r="V9" s="703"/>
      <c r="W9" s="103"/>
      <c r="X9" s="703" t="s">
        <v>52</v>
      </c>
      <c r="Y9" s="703"/>
      <c r="Z9" s="703"/>
      <c r="AA9" s="704"/>
      <c r="AB9" s="705"/>
      <c r="AC9" s="703" t="s">
        <v>19</v>
      </c>
      <c r="AD9" s="703"/>
      <c r="AE9" s="703"/>
    </row>
    <row r="10" spans="1:31" ht="12.75" customHeight="1" x14ac:dyDescent="0.15">
      <c r="A10" s="630" t="str">
        <f>namelist!C13</f>
        <v>岩国商業</v>
      </c>
      <c r="B10" s="614"/>
      <c r="C10" s="614"/>
      <c r="D10" s="614"/>
      <c r="E10" s="614"/>
      <c r="F10" s="614"/>
      <c r="G10" s="615"/>
      <c r="H10" s="89"/>
      <c r="I10" s="675">
        <f>IF(input!D3="","",(input!D3+input!E3))</f>
        <v>2</v>
      </c>
      <c r="J10" s="668"/>
      <c r="K10" s="85" t="s">
        <v>62</v>
      </c>
      <c r="L10" s="668">
        <f>IF(input!L3="","",(input!L3+input!M3))</f>
        <v>2</v>
      </c>
      <c r="M10" s="683"/>
      <c r="N10" s="98"/>
      <c r="O10" s="100" t="s">
        <v>49</v>
      </c>
      <c r="P10" s="100" t="s">
        <v>50</v>
      </c>
      <c r="Q10" s="100" t="s">
        <v>51</v>
      </c>
      <c r="R10" s="719" t="s">
        <v>53</v>
      </c>
      <c r="S10" s="719"/>
      <c r="T10" s="100" t="s">
        <v>51</v>
      </c>
      <c r="U10" s="100" t="s">
        <v>50</v>
      </c>
      <c r="V10" s="100" t="s">
        <v>49</v>
      </c>
      <c r="W10" s="317"/>
      <c r="X10" s="100" t="s">
        <v>49</v>
      </c>
      <c r="Y10" s="100" t="s">
        <v>50</v>
      </c>
      <c r="Z10" s="100" t="s">
        <v>51</v>
      </c>
      <c r="AA10" s="719" t="s">
        <v>53</v>
      </c>
      <c r="AB10" s="719"/>
      <c r="AC10" s="100" t="s">
        <v>51</v>
      </c>
      <c r="AD10" s="100" t="s">
        <v>50</v>
      </c>
      <c r="AE10" s="100" t="s">
        <v>49</v>
      </c>
    </row>
    <row r="11" spans="1:31" ht="12.75" customHeight="1" x14ac:dyDescent="0.15">
      <c r="A11" s="98"/>
      <c r="B11" s="98"/>
      <c r="C11" s="98"/>
      <c r="D11" s="89"/>
      <c r="E11" s="89"/>
      <c r="F11" s="89"/>
      <c r="G11" s="89"/>
      <c r="H11" s="89"/>
      <c r="I11" s="675">
        <f>IF(input!F3="","",(input!F3+input!G3))</f>
        <v>2</v>
      </c>
      <c r="J11" s="668"/>
      <c r="K11" s="85" t="s">
        <v>62</v>
      </c>
      <c r="L11" s="668">
        <f>IF(input!N3="","",(input!N3+input!O3))</f>
        <v>2</v>
      </c>
      <c r="M11" s="683"/>
      <c r="N11" s="98"/>
      <c r="O11" s="288" t="str">
        <f>input!I9</f>
        <v/>
      </c>
      <c r="P11" s="289" t="str">
        <f>input!J9</f>
        <v/>
      </c>
      <c r="Q11" s="289" t="str">
        <f>input!K9</f>
        <v/>
      </c>
      <c r="R11" s="289" t="str">
        <f>input!L9</f>
        <v>前　</v>
      </c>
      <c r="S11" s="289" t="str">
        <f>input!M9</f>
        <v>半</v>
      </c>
      <c r="T11" s="289" t="str">
        <f>input!N9</f>
        <v/>
      </c>
      <c r="U11" s="289" t="str">
        <f>input!O9</f>
        <v/>
      </c>
      <c r="V11" s="290" t="str">
        <f>input!P9</f>
        <v/>
      </c>
      <c r="W11" s="103"/>
      <c r="X11" s="288" t="str">
        <f>input!I60</f>
        <v>2</v>
      </c>
      <c r="Y11" s="289" t="str">
        <f>input!J60</f>
        <v/>
      </c>
      <c r="Z11" s="289">
        <f>input!K60</f>
        <v>21</v>
      </c>
      <c r="AA11" s="289" t="str">
        <f>input!L60</f>
        <v>01</v>
      </c>
      <c r="AB11" s="289" t="str">
        <f>input!M60</f>
        <v>55</v>
      </c>
      <c r="AC11" s="289" t="str">
        <f>input!N60</f>
        <v/>
      </c>
      <c r="AD11" s="289" t="str">
        <f>input!O60</f>
        <v>S</v>
      </c>
      <c r="AE11" s="290" t="str">
        <f>input!P60</f>
        <v>5</v>
      </c>
    </row>
    <row r="12" spans="1:31" ht="12.75" customHeight="1" x14ac:dyDescent="0.15">
      <c r="A12" s="98"/>
      <c r="B12" s="98"/>
      <c r="C12" s="98"/>
      <c r="D12" s="89"/>
      <c r="E12" s="89"/>
      <c r="F12" s="89"/>
      <c r="G12" s="89"/>
      <c r="H12" s="89"/>
      <c r="I12" s="101"/>
      <c r="J12" s="680" t="s">
        <v>63</v>
      </c>
      <c r="K12" s="680"/>
      <c r="L12" s="680"/>
      <c r="M12" s="99"/>
      <c r="N12" s="98"/>
      <c r="O12" s="102" t="str">
        <f>input!I10</f>
        <v/>
      </c>
      <c r="P12" s="103" t="str">
        <f>input!J10</f>
        <v/>
      </c>
      <c r="Q12" s="103" t="str">
        <f>input!K10</f>
        <v/>
      </c>
      <c r="R12" s="103" t="str">
        <f>input!L10</f>
        <v>02</v>
      </c>
      <c r="S12" s="103" t="str">
        <f>input!M10</f>
        <v>02</v>
      </c>
      <c r="T12" s="103">
        <f>input!N10</f>
        <v>1</v>
      </c>
      <c r="U12" s="103" t="str">
        <f>input!O10</f>
        <v/>
      </c>
      <c r="V12" s="104" t="str">
        <f>input!P10</f>
        <v>2</v>
      </c>
      <c r="W12" s="103"/>
      <c r="X12" s="102" t="str">
        <f>input!I61</f>
        <v/>
      </c>
      <c r="Y12" s="103" t="str">
        <f>input!J61</f>
        <v/>
      </c>
      <c r="Z12" s="103" t="str">
        <f>input!K61</f>
        <v/>
      </c>
      <c r="AA12" s="103" t="str">
        <f>input!L61</f>
        <v/>
      </c>
      <c r="AB12" s="103" t="str">
        <f>input!M61</f>
        <v/>
      </c>
      <c r="AC12" s="103" t="str">
        <f>input!N61</f>
        <v/>
      </c>
      <c r="AD12" s="103" t="str">
        <f>input!O61</f>
        <v/>
      </c>
      <c r="AE12" s="104" t="str">
        <f>input!P61</f>
        <v/>
      </c>
    </row>
    <row r="13" spans="1:31" ht="12.75" customHeight="1" x14ac:dyDescent="0.15">
      <c r="A13" s="98"/>
      <c r="B13" s="98"/>
      <c r="C13" s="98"/>
      <c r="D13" s="89"/>
      <c r="E13" s="89"/>
      <c r="F13" s="89"/>
      <c r="G13" s="89"/>
      <c r="H13" s="89"/>
      <c r="I13" s="681">
        <f>IF(input!H3=0,"0",IF(input!H3="","",input!H3))</f>
        <v>4</v>
      </c>
      <c r="J13" s="644"/>
      <c r="K13" s="105" t="s">
        <v>62</v>
      </c>
      <c r="L13" s="644">
        <f>IF(input!P3=0,"0",IF(input!P3="","",input!P3))</f>
        <v>3</v>
      </c>
      <c r="M13" s="645"/>
      <c r="N13" s="98"/>
      <c r="O13" s="292" t="str">
        <f>input!I11</f>
        <v>14</v>
      </c>
      <c r="P13" s="291" t="str">
        <f>input!J11</f>
        <v>W</v>
      </c>
      <c r="Q13" s="291" t="str">
        <f>input!K11</f>
        <v/>
      </c>
      <c r="R13" s="291" t="str">
        <f>input!L11</f>
        <v>02</v>
      </c>
      <c r="S13" s="291" t="str">
        <f>input!M11</f>
        <v>50</v>
      </c>
      <c r="T13" s="291" t="str">
        <f>input!N11</f>
        <v/>
      </c>
      <c r="U13" s="291" t="str">
        <f>input!O11</f>
        <v>×</v>
      </c>
      <c r="V13" s="293" t="str">
        <f>input!P11</f>
        <v>5</v>
      </c>
      <c r="W13" s="106"/>
      <c r="X13" s="292" t="str">
        <f>input!I62</f>
        <v/>
      </c>
      <c r="Y13" s="291" t="str">
        <f>input!J62</f>
        <v/>
      </c>
      <c r="Z13" s="291" t="str">
        <f>input!K62</f>
        <v/>
      </c>
      <c r="AA13" s="291" t="str">
        <f>input!L62</f>
        <v>延１</v>
      </c>
      <c r="AB13" s="291" t="str">
        <f>input!M62</f>
        <v>後半</v>
      </c>
      <c r="AC13" s="291" t="str">
        <f>input!N62</f>
        <v/>
      </c>
      <c r="AD13" s="291" t="str">
        <f>input!O62</f>
        <v/>
      </c>
      <c r="AE13" s="293" t="str">
        <f>input!P62</f>
        <v/>
      </c>
    </row>
    <row r="14" spans="1:31" ht="12.75" customHeight="1" x14ac:dyDescent="0.15">
      <c r="A14" s="98"/>
      <c r="B14" s="98"/>
      <c r="C14" s="98"/>
      <c r="D14" s="88"/>
      <c r="E14" s="88"/>
      <c r="F14" s="88"/>
      <c r="G14" s="88"/>
      <c r="H14" s="88"/>
      <c r="I14" s="98"/>
      <c r="J14" s="98"/>
      <c r="K14" s="98"/>
      <c r="L14" s="98"/>
      <c r="M14" s="98"/>
      <c r="N14" s="98"/>
      <c r="O14" s="102" t="str">
        <f>input!I12</f>
        <v>14</v>
      </c>
      <c r="P14" s="103" t="str">
        <f>input!J12</f>
        <v/>
      </c>
      <c r="Q14" s="103">
        <f>input!K12</f>
        <v>1</v>
      </c>
      <c r="R14" s="103" t="str">
        <f>input!L12</f>
        <v>03</v>
      </c>
      <c r="S14" s="103" t="str">
        <f>input!M12</f>
        <v>44</v>
      </c>
      <c r="T14" s="103" t="str">
        <f>input!N12</f>
        <v/>
      </c>
      <c r="U14" s="103" t="str">
        <f>input!O12</f>
        <v>W</v>
      </c>
      <c r="V14" s="104" t="str">
        <f>input!P12</f>
        <v>1</v>
      </c>
      <c r="W14" s="106"/>
      <c r="X14" s="102" t="str">
        <f>input!I63</f>
        <v>2</v>
      </c>
      <c r="Y14" s="103" t="str">
        <f>input!J63</f>
        <v>×</v>
      </c>
      <c r="Z14" s="103" t="str">
        <f>input!K63</f>
        <v/>
      </c>
      <c r="AA14" s="103" t="str">
        <f>input!L63</f>
        <v>02</v>
      </c>
      <c r="AB14" s="103" t="str">
        <f>input!M63</f>
        <v>35</v>
      </c>
      <c r="AC14" s="103" t="str">
        <f>input!N63</f>
        <v/>
      </c>
      <c r="AD14" s="103" t="str">
        <f>input!O63</f>
        <v>S</v>
      </c>
      <c r="AE14" s="104" t="str">
        <f>input!P63</f>
        <v>10</v>
      </c>
    </row>
    <row r="15" spans="1:31" ht="12.75" customHeight="1" x14ac:dyDescent="0.15">
      <c r="A15" s="294" t="s">
        <v>37</v>
      </c>
      <c r="B15" s="295"/>
      <c r="C15" s="652" t="str">
        <f>IF(namelist!C9="","",(namelist!C9))</f>
        <v>岩国商業</v>
      </c>
      <c r="D15" s="652"/>
      <c r="E15" s="652"/>
      <c r="F15" s="652"/>
      <c r="G15" s="652"/>
      <c r="H15" s="296" t="s">
        <v>42</v>
      </c>
      <c r="I15" s="294" t="s">
        <v>41</v>
      </c>
      <c r="J15" s="297" t="s">
        <v>40</v>
      </c>
      <c r="K15" s="297" t="s">
        <v>40</v>
      </c>
      <c r="L15" s="297" t="s">
        <v>39</v>
      </c>
      <c r="M15" s="295" t="s">
        <v>38</v>
      </c>
      <c r="N15" s="106"/>
      <c r="O15" s="292" t="str">
        <f>input!I13</f>
        <v>5</v>
      </c>
      <c r="P15" s="291" t="str">
        <f>input!J13</f>
        <v/>
      </c>
      <c r="Q15" s="291">
        <f>input!K13</f>
        <v>2</v>
      </c>
      <c r="R15" s="291" t="str">
        <f>input!L13</f>
        <v>04</v>
      </c>
      <c r="S15" s="291" t="str">
        <f>input!M13</f>
        <v>37</v>
      </c>
      <c r="T15" s="291" t="str">
        <f>input!N13</f>
        <v/>
      </c>
      <c r="U15" s="291" t="str">
        <f>input!O13</f>
        <v/>
      </c>
      <c r="V15" s="293" t="str">
        <f>input!P13</f>
        <v/>
      </c>
      <c r="W15" s="106"/>
      <c r="X15" s="292" t="str">
        <f>input!I64</f>
        <v/>
      </c>
      <c r="Y15" s="291" t="str">
        <f>input!J64</f>
        <v/>
      </c>
      <c r="Z15" s="291" t="str">
        <f>input!K64</f>
        <v/>
      </c>
      <c r="AA15" s="291" t="str">
        <f>input!L64</f>
        <v>04</v>
      </c>
      <c r="AB15" s="291" t="str">
        <f>input!M64</f>
        <v>00</v>
      </c>
      <c r="AC15" s="291">
        <f>input!N64</f>
        <v>20</v>
      </c>
      <c r="AD15" s="291" t="str">
        <f>input!O64</f>
        <v/>
      </c>
      <c r="AE15" s="293" t="str">
        <f>input!P64</f>
        <v>3</v>
      </c>
    </row>
    <row r="16" spans="1:31" ht="12.75" customHeight="1" x14ac:dyDescent="0.15">
      <c r="A16" s="108">
        <f ca="1">namelist!B16</f>
        <v>1</v>
      </c>
      <c r="B16" s="110" t="str">
        <f ca="1">IF(namelist!D16=0,"",namelist!D16)</f>
        <v>C</v>
      </c>
      <c r="C16" s="650" t="str">
        <f ca="1">namelist!C16</f>
        <v>長門一の宮</v>
      </c>
      <c r="D16" s="650"/>
      <c r="E16" s="650"/>
      <c r="F16" s="650"/>
      <c r="G16" s="650"/>
      <c r="H16" s="107">
        <f ca="1">IF(input!S9&gt;=1,input!S9,"")</f>
        <v>7</v>
      </c>
      <c r="I16" s="108" t="str">
        <f ca="1">IF(input!T9&gt;=1,input!T9,"")</f>
        <v/>
      </c>
      <c r="J16" s="109">
        <f ca="1">IF(input!U9="","",IF(input!U9=0,"",1))</f>
        <v>1</v>
      </c>
      <c r="K16" s="109" t="str">
        <f ca="1">IF(input!U9=2,1,IF(input!U9=3,2,""))</f>
        <v/>
      </c>
      <c r="L16" s="109" t="str">
        <f ca="1">IF(input!V9=1,1,"")</f>
        <v/>
      </c>
      <c r="M16" s="110" t="str">
        <f ca="1">IF(input!W9&gt;=1,input!W9,"")</f>
        <v/>
      </c>
      <c r="N16" s="106"/>
      <c r="O16" s="102" t="str">
        <f>input!I14</f>
        <v/>
      </c>
      <c r="P16" s="103" t="str">
        <f>input!J14</f>
        <v/>
      </c>
      <c r="Q16" s="103" t="str">
        <f>input!K14</f>
        <v/>
      </c>
      <c r="R16" s="103" t="str">
        <f>input!L14</f>
        <v>05</v>
      </c>
      <c r="S16" s="103" t="str">
        <f>input!M14</f>
        <v>30</v>
      </c>
      <c r="T16" s="103" t="str">
        <f>input!N14</f>
        <v/>
      </c>
      <c r="U16" s="103" t="str">
        <f>input!O14</f>
        <v>W</v>
      </c>
      <c r="V16" s="104" t="str">
        <f>input!P14</f>
        <v>13</v>
      </c>
      <c r="W16" s="106"/>
      <c r="X16" s="102" t="str">
        <f>input!I65</f>
        <v/>
      </c>
      <c r="Y16" s="103" t="str">
        <f>input!J65</f>
        <v/>
      </c>
      <c r="Z16" s="103" t="str">
        <f>input!K65</f>
        <v/>
      </c>
      <c r="AA16" s="103" t="str">
        <f>input!L65</f>
        <v>04</v>
      </c>
      <c r="AB16" s="103" t="str">
        <f>input!M65</f>
        <v>55</v>
      </c>
      <c r="AC16" s="103">
        <f>input!N65</f>
        <v>21</v>
      </c>
      <c r="AD16" s="103" t="str">
        <f>input!O65</f>
        <v>○</v>
      </c>
      <c r="AE16" s="104" t="str">
        <f>input!P65</f>
        <v>9</v>
      </c>
    </row>
    <row r="17" spans="1:31" ht="12.75" customHeight="1" x14ac:dyDescent="0.15">
      <c r="A17" s="292">
        <f ca="1">namelist!B17</f>
        <v>2</v>
      </c>
      <c r="B17" s="293" t="str">
        <f ca="1">IF(namelist!D17=0,"",namelist!D17)</f>
        <v/>
      </c>
      <c r="C17" s="682" t="str">
        <f ca="1">namelist!C17</f>
        <v>長府</v>
      </c>
      <c r="D17" s="682"/>
      <c r="E17" s="682"/>
      <c r="F17" s="682"/>
      <c r="G17" s="682"/>
      <c r="H17" s="298">
        <f ca="1">IF(input!S10&gt;=1,input!S10,"")</f>
        <v>3</v>
      </c>
      <c r="I17" s="292" t="str">
        <f ca="1">IF(input!T10&gt;=1,input!T10,"")</f>
        <v/>
      </c>
      <c r="J17" s="291" t="str">
        <f ca="1">IF(input!U10="","",IF(input!U10=0,"",1))</f>
        <v/>
      </c>
      <c r="K17" s="291" t="str">
        <f ca="1">IF(input!U10=2,1,IF(input!U10=3,2,""))</f>
        <v/>
      </c>
      <c r="L17" s="291" t="str">
        <f ca="1">IF(input!V10=1,1,"")</f>
        <v/>
      </c>
      <c r="M17" s="293" t="str">
        <f ca="1">IF(input!W10&gt;=1,input!W10,"")</f>
        <v/>
      </c>
      <c r="N17" s="106"/>
      <c r="O17" s="292" t="str">
        <f>input!I15</f>
        <v>3</v>
      </c>
      <c r="P17" s="291" t="str">
        <f>input!J15</f>
        <v/>
      </c>
      <c r="Q17" s="291">
        <f>input!K15</f>
        <v>3</v>
      </c>
      <c r="R17" s="291" t="str">
        <f>input!L15</f>
        <v>06</v>
      </c>
      <c r="S17" s="291" t="str">
        <f>input!M15</f>
        <v>00</v>
      </c>
      <c r="T17" s="291" t="str">
        <f>input!N15</f>
        <v/>
      </c>
      <c r="U17" s="291" t="str">
        <f>input!O15</f>
        <v/>
      </c>
      <c r="V17" s="293" t="str">
        <f>input!P15</f>
        <v/>
      </c>
      <c r="W17" s="106"/>
      <c r="X17" s="292" t="str">
        <f>input!I66</f>
        <v/>
      </c>
      <c r="Y17" s="291" t="str">
        <f>input!J66</f>
        <v/>
      </c>
      <c r="Z17" s="291" t="str">
        <f>input!K66</f>
        <v/>
      </c>
      <c r="AA17" s="291" t="str">
        <f>input!L66</f>
        <v/>
      </c>
      <c r="AB17" s="291" t="str">
        <f>input!M66</f>
        <v/>
      </c>
      <c r="AC17" s="291" t="str">
        <f>input!N66</f>
        <v/>
      </c>
      <c r="AD17" s="291" t="str">
        <f>input!O66</f>
        <v/>
      </c>
      <c r="AE17" s="293" t="str">
        <f>input!P66</f>
        <v/>
      </c>
    </row>
    <row r="18" spans="1:31" ht="12.75" customHeight="1" x14ac:dyDescent="0.15">
      <c r="A18" s="228">
        <f ca="1">namelist!B18</f>
        <v>3</v>
      </c>
      <c r="B18" s="229" t="str">
        <f ca="1">IF(namelist!D18=0,"",namelist!D18)</f>
        <v/>
      </c>
      <c r="C18" s="639" t="str">
        <f ca="1">namelist!C18</f>
        <v>小月</v>
      </c>
      <c r="D18" s="530"/>
      <c r="E18" s="530"/>
      <c r="F18" s="530"/>
      <c r="G18" s="640"/>
      <c r="H18" s="107">
        <f ca="1">IF(input!S11&gt;=1,input!S11,"")</f>
        <v>5</v>
      </c>
      <c r="I18" s="111" t="str">
        <f ca="1">IF(input!T11&gt;=1,input!T11,"")</f>
        <v/>
      </c>
      <c r="J18" s="88" t="str">
        <f ca="1">IF(input!U11="","",IF(input!U11=0,"",1))</f>
        <v/>
      </c>
      <c r="K18" s="88" t="str">
        <f ca="1">IF(input!U11=2,1,IF(input!U11=3,2,""))</f>
        <v/>
      </c>
      <c r="L18" s="88">
        <f ca="1">IF(input!V11=1,1,"")</f>
        <v>1</v>
      </c>
      <c r="M18" s="112" t="str">
        <f ca="1">IF(input!W11&gt;=1,input!W11,"")</f>
        <v/>
      </c>
      <c r="N18" s="106"/>
      <c r="O18" s="102" t="str">
        <f>input!I16</f>
        <v/>
      </c>
      <c r="P18" s="103" t="str">
        <f>input!J16</f>
        <v/>
      </c>
      <c r="Q18" s="103" t="str">
        <f>input!K16</f>
        <v/>
      </c>
      <c r="R18" s="103" t="str">
        <f>input!L16</f>
        <v>06</v>
      </c>
      <c r="S18" s="103" t="str">
        <f>input!M16</f>
        <v>53</v>
      </c>
      <c r="T18" s="103">
        <f>input!N16</f>
        <v>2</v>
      </c>
      <c r="U18" s="103" t="str">
        <f>input!O16</f>
        <v/>
      </c>
      <c r="V18" s="104" t="str">
        <f>input!P16</f>
        <v>1</v>
      </c>
      <c r="W18" s="106"/>
      <c r="X18" s="102" t="str">
        <f>input!I67</f>
        <v/>
      </c>
      <c r="Y18" s="103" t="str">
        <f>input!J67</f>
        <v/>
      </c>
      <c r="Z18" s="103" t="str">
        <f>input!K67</f>
        <v/>
      </c>
      <c r="AA18" s="103" t="str">
        <f>input!L67</f>
        <v>延2</v>
      </c>
      <c r="AB18" s="103" t="str">
        <f>input!M67</f>
        <v>前半</v>
      </c>
      <c r="AC18" s="103" t="str">
        <f>input!N67</f>
        <v/>
      </c>
      <c r="AD18" s="103" t="str">
        <f>input!O67</f>
        <v/>
      </c>
      <c r="AE18" s="104" t="str">
        <f>input!P67</f>
        <v/>
      </c>
    </row>
    <row r="19" spans="1:31" ht="12.75" customHeight="1" x14ac:dyDescent="0.15">
      <c r="A19" s="292">
        <f ca="1">namelist!B19</f>
        <v>4</v>
      </c>
      <c r="B19" s="293" t="str">
        <f ca="1">IF(namelist!D19=0,"",namelist!D19)</f>
        <v/>
      </c>
      <c r="C19" s="654" t="str">
        <f ca="1">namelist!C19</f>
        <v>埴生</v>
      </c>
      <c r="D19" s="655"/>
      <c r="E19" s="655"/>
      <c r="F19" s="655"/>
      <c r="G19" s="656"/>
      <c r="H19" s="298">
        <f ca="1">IF(input!S12&gt;=1,input!S12,"")</f>
        <v>2</v>
      </c>
      <c r="I19" s="292" t="str">
        <f ca="1">IF(input!T12&gt;=1,input!T12,"")</f>
        <v/>
      </c>
      <c r="J19" s="291" t="str">
        <f ca="1">IF(input!U12="","",IF(input!U12=0,"",1))</f>
        <v/>
      </c>
      <c r="K19" s="291" t="str">
        <f ca="1">IF(input!U12=2,1,IF(input!U12=3,2,""))</f>
        <v/>
      </c>
      <c r="L19" s="291" t="str">
        <f ca="1">IF(input!V12=1,1,"")</f>
        <v/>
      </c>
      <c r="M19" s="293" t="str">
        <f ca="1">IF(input!W12&gt;=1,input!W12,"")</f>
        <v/>
      </c>
      <c r="N19" s="106"/>
      <c r="O19" s="292" t="str">
        <f>input!I17</f>
        <v/>
      </c>
      <c r="P19" s="291" t="str">
        <f>input!J17</f>
        <v/>
      </c>
      <c r="Q19" s="291" t="str">
        <f>input!K17</f>
        <v/>
      </c>
      <c r="R19" s="291" t="str">
        <f>input!L17</f>
        <v>06</v>
      </c>
      <c r="S19" s="291" t="str">
        <f>input!M17</f>
        <v>53</v>
      </c>
      <c r="T19" s="291" t="str">
        <f>input!N17</f>
        <v/>
      </c>
      <c r="U19" s="291" t="str">
        <f>input!O17</f>
        <v/>
      </c>
      <c r="V19" s="293" t="str">
        <f>input!P17</f>
        <v/>
      </c>
      <c r="W19" s="106"/>
      <c r="X19" s="292" t="str">
        <f>input!I68</f>
        <v/>
      </c>
      <c r="Y19" s="291" t="str">
        <f>input!J68</f>
        <v/>
      </c>
      <c r="Z19" s="291" t="str">
        <f>input!K68</f>
        <v/>
      </c>
      <c r="AA19" s="291" t="str">
        <f>input!L68</f>
        <v>00</v>
      </c>
      <c r="AB19" s="291" t="str">
        <f>input!M68</f>
        <v>30</v>
      </c>
      <c r="AC19" s="291">
        <f>input!N68</f>
        <v>22</v>
      </c>
      <c r="AD19" s="291" t="str">
        <f>input!O68</f>
        <v/>
      </c>
      <c r="AE19" s="293" t="str">
        <f>input!P68</f>
        <v>7</v>
      </c>
    </row>
    <row r="20" spans="1:31" ht="12.75" customHeight="1" x14ac:dyDescent="0.15">
      <c r="A20" s="228">
        <f ca="1">namelist!B20</f>
        <v>5</v>
      </c>
      <c r="B20" s="229" t="str">
        <f ca="1">IF(namelist!D20=0,"",namelist!D20)</f>
        <v/>
      </c>
      <c r="C20" s="639" t="str">
        <f ca="1">namelist!C20</f>
        <v>厚狭</v>
      </c>
      <c r="D20" s="530"/>
      <c r="E20" s="530"/>
      <c r="F20" s="530"/>
      <c r="G20" s="640"/>
      <c r="H20" s="107">
        <f ca="1">IF(input!S13&gt;=1,input!S13,"")</f>
        <v>2</v>
      </c>
      <c r="I20" s="111" t="str">
        <f ca="1">IF(input!T13&gt;=1,input!T13,"")</f>
        <v/>
      </c>
      <c r="J20" s="88">
        <f ca="1">IF(input!U13="","",IF(input!U13=0,"",1))</f>
        <v>1</v>
      </c>
      <c r="K20" s="88">
        <f ca="1">IF(input!U13=2,1,IF(input!U13=3,2,""))</f>
        <v>1</v>
      </c>
      <c r="L20" s="88" t="str">
        <f ca="1">IF(input!V13=1,1,"")</f>
        <v/>
      </c>
      <c r="M20" s="112" t="str">
        <f ca="1">IF(input!W13&gt;=1,input!W13,"")</f>
        <v/>
      </c>
      <c r="N20" s="106"/>
      <c r="O20" s="102" t="str">
        <f>input!I18</f>
        <v/>
      </c>
      <c r="P20" s="103" t="str">
        <f>input!J18</f>
        <v/>
      </c>
      <c r="Q20" s="103" t="str">
        <f>input!K18</f>
        <v/>
      </c>
      <c r="R20" s="103" t="str">
        <f>input!L18</f>
        <v>11</v>
      </c>
      <c r="S20" s="103" t="str">
        <f>input!M18</f>
        <v>00</v>
      </c>
      <c r="T20" s="103" t="str">
        <f>input!N18</f>
        <v/>
      </c>
      <c r="U20" s="103" t="str">
        <f>input!O18</f>
        <v>W</v>
      </c>
      <c r="V20" s="104" t="str">
        <f>input!P18</f>
        <v>12</v>
      </c>
      <c r="W20" s="106"/>
      <c r="X20" s="102" t="str">
        <f>input!I69</f>
        <v>4</v>
      </c>
      <c r="Y20" s="103" t="str">
        <f>input!J69</f>
        <v/>
      </c>
      <c r="Z20" s="103">
        <f>input!K69</f>
        <v>22</v>
      </c>
      <c r="AA20" s="103" t="str">
        <f>input!L69</f>
        <v>01</v>
      </c>
      <c r="AB20" s="103" t="str">
        <f>input!M69</f>
        <v>22</v>
      </c>
      <c r="AC20" s="103" t="str">
        <f>input!N69</f>
        <v/>
      </c>
      <c r="AD20" s="103" t="str">
        <f>input!O69</f>
        <v/>
      </c>
      <c r="AE20" s="104" t="str">
        <f>input!P69</f>
        <v/>
      </c>
    </row>
    <row r="21" spans="1:31" ht="12.75" customHeight="1" x14ac:dyDescent="0.15">
      <c r="A21" s="299">
        <f ca="1">namelist!B21</f>
        <v>6</v>
      </c>
      <c r="B21" s="300" t="str">
        <f ca="1">IF(namelist!D21=0,"",namelist!D21)</f>
        <v/>
      </c>
      <c r="C21" s="647" t="str">
        <f ca="1">namelist!C21</f>
        <v>小野田</v>
      </c>
      <c r="D21" s="648"/>
      <c r="E21" s="648"/>
      <c r="F21" s="648"/>
      <c r="G21" s="649"/>
      <c r="H21" s="301">
        <f ca="1">IF(input!S14&gt;=1,input!S14,"")</f>
        <v>1</v>
      </c>
      <c r="I21" s="299" t="str">
        <f ca="1">IF(input!T14&gt;=1,input!T14,"")</f>
        <v/>
      </c>
      <c r="J21" s="302" t="str">
        <f ca="1">IF(input!U14="","",IF(input!U14=0,"",1))</f>
        <v/>
      </c>
      <c r="K21" s="302" t="str">
        <f ca="1">IF(input!U14=2,1,IF(input!U14=3,2,""))</f>
        <v/>
      </c>
      <c r="L21" s="302" t="str">
        <f ca="1">IF(input!V14=1,1,"")</f>
        <v/>
      </c>
      <c r="M21" s="300" t="str">
        <f ca="1">IF(input!W14&gt;=1,input!W14,"")</f>
        <v/>
      </c>
      <c r="N21" s="119"/>
      <c r="O21" s="299" t="str">
        <f>input!I19</f>
        <v>3</v>
      </c>
      <c r="P21" s="302" t="str">
        <f>input!J19</f>
        <v/>
      </c>
      <c r="Q21" s="302">
        <f>input!K19</f>
        <v>4</v>
      </c>
      <c r="R21" s="302" t="str">
        <f>input!L19</f>
        <v>12</v>
      </c>
      <c r="S21" s="302" t="str">
        <f>input!M19</f>
        <v>12</v>
      </c>
      <c r="T21" s="302" t="str">
        <f>input!N19</f>
        <v/>
      </c>
      <c r="U21" s="302" t="str">
        <f>input!O19</f>
        <v/>
      </c>
      <c r="V21" s="300" t="str">
        <f>input!P19</f>
        <v/>
      </c>
      <c r="W21" s="119"/>
      <c r="X21" s="299" t="str">
        <f>input!I70</f>
        <v>5</v>
      </c>
      <c r="Y21" s="302" t="str">
        <f>input!J70</f>
        <v>S</v>
      </c>
      <c r="Z21" s="302" t="str">
        <f>input!K70</f>
        <v/>
      </c>
      <c r="AA21" s="302" t="str">
        <f>input!L70</f>
        <v>03</v>
      </c>
      <c r="AB21" s="302" t="str">
        <f>input!M70</f>
        <v>29</v>
      </c>
      <c r="AC21" s="302" t="str">
        <f>input!N70</f>
        <v/>
      </c>
      <c r="AD21" s="302" t="str">
        <f>input!O70</f>
        <v>×</v>
      </c>
      <c r="AE21" s="300" t="str">
        <f>input!P70</f>
        <v>9</v>
      </c>
    </row>
    <row r="22" spans="1:31" ht="12.75" customHeight="1" x14ac:dyDescent="0.15">
      <c r="A22" s="230">
        <f ca="1">IF(namelist!B22="","",(namelist!B22))</f>
        <v>7</v>
      </c>
      <c r="B22" s="231" t="str">
        <f ca="1">IF(namelist!D22=0,"",namelist!D22)</f>
        <v/>
      </c>
      <c r="C22" s="641" t="str">
        <f ca="1">IF(namelist!C22="","",(namelist!C22))</f>
        <v>宇部</v>
      </c>
      <c r="D22" s="642"/>
      <c r="E22" s="642"/>
      <c r="F22" s="642"/>
      <c r="G22" s="643"/>
      <c r="H22" s="113">
        <f ca="1">IF(input!S15&gt;=1,input!S15,"")</f>
        <v>1</v>
      </c>
      <c r="I22" s="114">
        <f ca="1">IF(input!T15&gt;=1,input!T15,"")</f>
        <v>1</v>
      </c>
      <c r="J22" s="83">
        <f ca="1">IF(input!U15="","",IF(input!U15=0,"",1))</f>
        <v>1</v>
      </c>
      <c r="K22" s="83" t="str">
        <f ca="1">IF(input!U15=2,1,IF(input!U15=3,2,""))</f>
        <v/>
      </c>
      <c r="L22" s="83" t="str">
        <f ca="1">IF(input!V15=1,1,"")</f>
        <v/>
      </c>
      <c r="M22" s="115" t="str">
        <f ca="1">IF(input!W15&gt;=1,input!W15,"")</f>
        <v/>
      </c>
      <c r="N22" s="119"/>
      <c r="O22" s="116" t="str">
        <f>input!I20</f>
        <v/>
      </c>
      <c r="P22" s="117" t="str">
        <f>input!J20</f>
        <v/>
      </c>
      <c r="Q22" s="117" t="str">
        <f>input!K20</f>
        <v/>
      </c>
      <c r="R22" s="117" t="str">
        <f>input!L20</f>
        <v>13</v>
      </c>
      <c r="S22" s="117" t="str">
        <f>input!M20</f>
        <v>05</v>
      </c>
      <c r="T22" s="117">
        <f>input!N20</f>
        <v>3</v>
      </c>
      <c r="U22" s="117" t="str">
        <f>input!O20</f>
        <v/>
      </c>
      <c r="V22" s="118" t="str">
        <f>input!P20</f>
        <v>1</v>
      </c>
      <c r="W22" s="119"/>
      <c r="X22" s="116" t="str">
        <f>input!I71</f>
        <v/>
      </c>
      <c r="Y22" s="117" t="str">
        <f>input!J71</f>
        <v/>
      </c>
      <c r="Z22" s="117" t="str">
        <f>input!K71</f>
        <v/>
      </c>
      <c r="AA22" s="117" t="str">
        <f>input!L71</f>
        <v/>
      </c>
      <c r="AB22" s="117" t="str">
        <f>input!M71</f>
        <v/>
      </c>
      <c r="AC22" s="117" t="str">
        <f>input!N71</f>
        <v/>
      </c>
      <c r="AD22" s="117" t="str">
        <f>input!O71</f>
        <v/>
      </c>
      <c r="AE22" s="118" t="str">
        <f>input!P71</f>
        <v/>
      </c>
    </row>
    <row r="23" spans="1:31" ht="12.75" customHeight="1" x14ac:dyDescent="0.15">
      <c r="A23" s="299">
        <f ca="1">IF(namelist!B23="","",(namelist!B23))</f>
        <v>10</v>
      </c>
      <c r="B23" s="300" t="str">
        <f ca="1">IF(namelist!D23=0,"",namelist!D23)</f>
        <v/>
      </c>
      <c r="C23" s="647" t="str">
        <f ca="1">IF(namelist!C23="","",(namelist!C23))</f>
        <v>厚東</v>
      </c>
      <c r="D23" s="648"/>
      <c r="E23" s="648"/>
      <c r="F23" s="648"/>
      <c r="G23" s="649"/>
      <c r="H23" s="301" t="str">
        <f ca="1">IF(input!S16&gt;=1,input!S16,"")</f>
        <v/>
      </c>
      <c r="I23" s="299" t="str">
        <f ca="1">IF(input!T16&gt;=1,input!T16,"")</f>
        <v/>
      </c>
      <c r="J23" s="302" t="str">
        <f ca="1">IF(input!U16="","",IF(input!U16=0,"",1))</f>
        <v/>
      </c>
      <c r="K23" s="302" t="str">
        <f ca="1">IF(input!U16=2,1,IF(input!U16=3,2,""))</f>
        <v/>
      </c>
      <c r="L23" s="302" t="str">
        <f ca="1">IF(input!V16=1,1,"")</f>
        <v/>
      </c>
      <c r="M23" s="300" t="str">
        <f ca="1">IF(input!W16&gt;=1,input!W16,"")</f>
        <v/>
      </c>
      <c r="N23" s="119"/>
      <c r="O23" s="299" t="str">
        <f>input!I21</f>
        <v>14</v>
      </c>
      <c r="P23" s="302" t="str">
        <f>input!J21</f>
        <v/>
      </c>
      <c r="Q23" s="302">
        <f>input!K21</f>
        <v>5</v>
      </c>
      <c r="R23" s="302" t="str">
        <f>input!L21</f>
        <v>14</v>
      </c>
      <c r="S23" s="302" t="str">
        <f>input!M21</f>
        <v>41</v>
      </c>
      <c r="T23" s="302" t="str">
        <f>input!N21</f>
        <v/>
      </c>
      <c r="U23" s="302" t="str">
        <f>input!O21</f>
        <v/>
      </c>
      <c r="V23" s="300" t="str">
        <f>input!P21</f>
        <v/>
      </c>
      <c r="W23" s="119"/>
      <c r="X23" s="299" t="str">
        <f>input!I72</f>
        <v/>
      </c>
      <c r="Y23" s="302" t="str">
        <f>input!J72</f>
        <v/>
      </c>
      <c r="Z23" s="302" t="str">
        <f>input!K72</f>
        <v/>
      </c>
      <c r="AA23" s="302" t="str">
        <f>input!L72</f>
        <v>延2</v>
      </c>
      <c r="AB23" s="302" t="str">
        <f>input!M72</f>
        <v>後半</v>
      </c>
      <c r="AC23" s="302" t="str">
        <f>input!N72</f>
        <v/>
      </c>
      <c r="AD23" s="302" t="str">
        <f>input!O72</f>
        <v/>
      </c>
      <c r="AE23" s="300" t="str">
        <f>input!P72</f>
        <v/>
      </c>
    </row>
    <row r="24" spans="1:31" ht="12.75" customHeight="1" x14ac:dyDescent="0.15">
      <c r="A24" s="230">
        <f ca="1">IF(namelist!B24="","",(namelist!B24))</f>
        <v>11</v>
      </c>
      <c r="B24" s="231" t="str">
        <f ca="1">IF(namelist!D24=0,"",namelist!D24)</f>
        <v/>
      </c>
      <c r="C24" s="641" t="str">
        <f ca="1">IF(namelist!C24="","",(namelist!C24))</f>
        <v>本由良</v>
      </c>
      <c r="D24" s="642"/>
      <c r="E24" s="642"/>
      <c r="F24" s="642"/>
      <c r="G24" s="643"/>
      <c r="H24" s="113" t="str">
        <f ca="1">IF(input!S17&gt;=1,input!S17,"")</f>
        <v/>
      </c>
      <c r="I24" s="114" t="str">
        <f ca="1">IF(input!T17&gt;=1,input!T17,"")</f>
        <v/>
      </c>
      <c r="J24" s="83" t="str">
        <f ca="1">IF(input!U17="","",IF(input!U17=0,"",1))</f>
        <v/>
      </c>
      <c r="K24" s="83" t="str">
        <f ca="1">IF(input!U17=2,1,IF(input!U17=3,2,""))</f>
        <v/>
      </c>
      <c r="L24" s="83" t="str">
        <f ca="1">IF(input!V17=1,1,"")</f>
        <v/>
      </c>
      <c r="M24" s="115" t="str">
        <f ca="1">IF(input!W17&gt;=1,input!W17,"")</f>
        <v/>
      </c>
      <c r="N24" s="119"/>
      <c r="O24" s="116" t="str">
        <f>input!I22</f>
        <v/>
      </c>
      <c r="P24" s="117" t="str">
        <f>input!J22</f>
        <v/>
      </c>
      <c r="Q24" s="117" t="str">
        <f>input!K22</f>
        <v/>
      </c>
      <c r="R24" s="117" t="str">
        <f>input!L22</f>
        <v>15</v>
      </c>
      <c r="S24" s="117" t="str">
        <f>input!M22</f>
        <v>54</v>
      </c>
      <c r="T24" s="117">
        <f>input!N22</f>
        <v>4</v>
      </c>
      <c r="U24" s="117" t="str">
        <f>input!O22</f>
        <v/>
      </c>
      <c r="V24" s="118" t="str">
        <f>input!P22</f>
        <v>10</v>
      </c>
      <c r="W24" s="119"/>
      <c r="X24" s="116" t="str">
        <f>input!I73</f>
        <v>5</v>
      </c>
      <c r="Y24" s="117" t="str">
        <f>input!J73</f>
        <v/>
      </c>
      <c r="Z24" s="117">
        <f>input!K73</f>
        <v>23</v>
      </c>
      <c r="AA24" s="117" t="str">
        <f>input!L73</f>
        <v>00</v>
      </c>
      <c r="AB24" s="117" t="str">
        <f>input!M73</f>
        <v>58</v>
      </c>
      <c r="AC24" s="117" t="str">
        <f>input!N73</f>
        <v/>
      </c>
      <c r="AD24" s="117" t="str">
        <f>input!O73</f>
        <v/>
      </c>
      <c r="AE24" s="118" t="str">
        <f>input!P73</f>
        <v/>
      </c>
    </row>
    <row r="25" spans="1:31" ht="12.75" customHeight="1" x14ac:dyDescent="0.15">
      <c r="A25" s="299">
        <f ca="1">IF(namelist!B25="","",(namelist!B25))</f>
        <v>13</v>
      </c>
      <c r="B25" s="300" t="str">
        <f ca="1">IF(namelist!D25=0,"",namelist!D25)</f>
        <v/>
      </c>
      <c r="C25" s="647" t="str">
        <f ca="1">IF(namelist!C25="","",(namelist!C25))</f>
        <v>小郡</v>
      </c>
      <c r="D25" s="648"/>
      <c r="E25" s="648"/>
      <c r="F25" s="648"/>
      <c r="G25" s="649"/>
      <c r="H25" s="301" t="str">
        <f ca="1">IF(input!S18&gt;=1,input!S18,"")</f>
        <v/>
      </c>
      <c r="I25" s="299" t="str">
        <f ca="1">IF(input!T18&gt;=1,input!T18,"")</f>
        <v/>
      </c>
      <c r="J25" s="302" t="str">
        <f ca="1">IF(input!U18="","",IF(input!U18=0,"",1))</f>
        <v/>
      </c>
      <c r="K25" s="302" t="str">
        <f ca="1">IF(input!U18=2,1,IF(input!U18=3,2,""))</f>
        <v/>
      </c>
      <c r="L25" s="302" t="str">
        <f ca="1">IF(input!V18=1,1,"")</f>
        <v/>
      </c>
      <c r="M25" s="300" t="str">
        <f ca="1">IF(input!W18&gt;=1,input!W18,"")</f>
        <v/>
      </c>
      <c r="N25" s="119"/>
      <c r="O25" s="299" t="str">
        <f>input!I23</f>
        <v>1</v>
      </c>
      <c r="P25" s="302" t="str">
        <f>input!J23</f>
        <v/>
      </c>
      <c r="Q25" s="302">
        <f>input!K23</f>
        <v>6</v>
      </c>
      <c r="R25" s="302" t="str">
        <f>input!L23</f>
        <v>16</v>
      </c>
      <c r="S25" s="302" t="str">
        <f>input!M23</f>
        <v>35</v>
      </c>
      <c r="T25" s="302" t="str">
        <f>input!N23</f>
        <v/>
      </c>
      <c r="U25" s="302" t="str">
        <f>input!O23</f>
        <v/>
      </c>
      <c r="V25" s="300" t="str">
        <f>input!P23</f>
        <v/>
      </c>
      <c r="W25" s="119"/>
      <c r="X25" s="299" t="str">
        <f>input!I74</f>
        <v/>
      </c>
      <c r="Y25" s="302" t="str">
        <f>input!J74</f>
        <v/>
      </c>
      <c r="Z25" s="302" t="str">
        <f>input!K74</f>
        <v/>
      </c>
      <c r="AA25" s="302" t="str">
        <f>input!L74</f>
        <v>02</v>
      </c>
      <c r="AB25" s="302" t="str">
        <f>input!M74</f>
        <v>09</v>
      </c>
      <c r="AC25" s="302">
        <f>input!N74</f>
        <v>23</v>
      </c>
      <c r="AD25" s="302" t="str">
        <f>input!O74</f>
        <v/>
      </c>
      <c r="AE25" s="300" t="str">
        <f>input!P74</f>
        <v>5</v>
      </c>
    </row>
    <row r="26" spans="1:31" ht="12.75" customHeight="1" x14ac:dyDescent="0.15">
      <c r="A26" s="230">
        <f ca="1">IF(namelist!B26="","",(namelist!B26))</f>
        <v>14</v>
      </c>
      <c r="B26" s="231" t="str">
        <f ca="1">IF(namelist!D26=0,"",namelist!D26)</f>
        <v/>
      </c>
      <c r="C26" s="641" t="str">
        <f ca="1">IF(namelist!C26="","",(namelist!C26))</f>
        <v>四辻</v>
      </c>
      <c r="D26" s="642"/>
      <c r="E26" s="642"/>
      <c r="F26" s="642"/>
      <c r="G26" s="643"/>
      <c r="H26" s="113">
        <f ca="1">IF(input!S19&gt;=1,input!S19,"")</f>
        <v>2</v>
      </c>
      <c r="I26" s="114">
        <f ca="1">IF(input!T19&gt;=1,input!T19,"")</f>
        <v>1</v>
      </c>
      <c r="J26" s="83" t="str">
        <f ca="1">IF(input!U19="","",IF(input!U19=0,"",1))</f>
        <v/>
      </c>
      <c r="K26" s="83" t="str">
        <f ca="1">IF(input!U19=2,1,IF(input!U19=3,2,""))</f>
        <v/>
      </c>
      <c r="L26" s="83" t="str">
        <f ca="1">IF(input!V19=1,1,"")</f>
        <v/>
      </c>
      <c r="M26" s="115" t="str">
        <f ca="1">IF(input!W19&gt;=1,input!W19,"")</f>
        <v/>
      </c>
      <c r="N26" s="119"/>
      <c r="O26" s="116" t="str">
        <f>input!I24</f>
        <v>7</v>
      </c>
      <c r="P26" s="117" t="str">
        <f>input!J24</f>
        <v>W</v>
      </c>
      <c r="Q26" s="117" t="str">
        <f>input!K24</f>
        <v/>
      </c>
      <c r="R26" s="117" t="str">
        <f>input!L24</f>
        <v>17</v>
      </c>
      <c r="S26" s="117" t="str">
        <f>input!M24</f>
        <v>22</v>
      </c>
      <c r="T26" s="117">
        <f>input!N24</f>
        <v>5</v>
      </c>
      <c r="U26" s="117" t="str">
        <f>input!O24</f>
        <v>○</v>
      </c>
      <c r="V26" s="118" t="str">
        <f>input!P24</f>
        <v>13</v>
      </c>
      <c r="W26" s="119"/>
      <c r="X26" s="116" t="str">
        <f>input!I75</f>
        <v/>
      </c>
      <c r="Y26" s="117" t="str">
        <f>input!J75</f>
        <v/>
      </c>
      <c r="Z26" s="117" t="str">
        <f>input!K75</f>
        <v/>
      </c>
      <c r="AA26" s="117" t="str">
        <f>input!L75</f>
        <v/>
      </c>
      <c r="AB26" s="117" t="str">
        <f>input!M75</f>
        <v/>
      </c>
      <c r="AC26" s="117" t="str">
        <f>input!N75</f>
        <v/>
      </c>
      <c r="AD26" s="117" t="str">
        <f>input!O75</f>
        <v/>
      </c>
      <c r="AE26" s="118" t="str">
        <f>input!P75</f>
        <v/>
      </c>
    </row>
    <row r="27" spans="1:31" ht="12.75" customHeight="1" x14ac:dyDescent="0.15">
      <c r="A27" s="299">
        <f ca="1">IF(namelist!B27="","",(namelist!B27))</f>
        <v>15</v>
      </c>
      <c r="B27" s="300" t="str">
        <f ca="1">IF(namelist!D27=0,"",namelist!D27)</f>
        <v/>
      </c>
      <c r="C27" s="647" t="str">
        <f ca="1">IF(namelist!C27="","",(namelist!C27))</f>
        <v>大道</v>
      </c>
      <c r="D27" s="648"/>
      <c r="E27" s="648"/>
      <c r="F27" s="648"/>
      <c r="G27" s="649"/>
      <c r="H27" s="301" t="str">
        <f ca="1">IF(input!S20&gt;=1,input!S20,"")</f>
        <v/>
      </c>
      <c r="I27" s="299" t="str">
        <f ca="1">IF(input!T20&gt;=1,input!T20,"")</f>
        <v/>
      </c>
      <c r="J27" s="302" t="str">
        <f ca="1">IF(input!U20="","",IF(input!U20=0,"",1))</f>
        <v/>
      </c>
      <c r="K27" s="302" t="str">
        <f ca="1">IF(input!U20=2,1,IF(input!U20=3,2,""))</f>
        <v/>
      </c>
      <c r="L27" s="302" t="str">
        <f ca="1">IF(input!V20=1,1,"")</f>
        <v/>
      </c>
      <c r="M27" s="300" t="str">
        <f ca="1">IF(input!W20&gt;=1,input!W20,"")</f>
        <v/>
      </c>
      <c r="N27" s="119"/>
      <c r="O27" s="299" t="str">
        <f>input!I25</f>
        <v>1</v>
      </c>
      <c r="P27" s="302" t="str">
        <f>input!J25</f>
        <v/>
      </c>
      <c r="Q27" s="302">
        <f>input!K25</f>
        <v>7</v>
      </c>
      <c r="R27" s="302" t="str">
        <f>input!L25</f>
        <v>19</v>
      </c>
      <c r="S27" s="302" t="str">
        <f>input!M25</f>
        <v>05</v>
      </c>
      <c r="T27" s="302" t="str">
        <f>input!N25</f>
        <v/>
      </c>
      <c r="U27" s="302" t="str">
        <f>input!O25</f>
        <v>W</v>
      </c>
      <c r="V27" s="300" t="str">
        <f>input!P25</f>
        <v>a</v>
      </c>
      <c r="W27" s="119"/>
      <c r="X27" s="299" t="str">
        <f>input!I76</f>
        <v>5</v>
      </c>
      <c r="Y27" s="302" t="str">
        <f>input!J76</f>
        <v>S</v>
      </c>
      <c r="Z27" s="302" t="str">
        <f>input!K76</f>
        <v/>
      </c>
      <c r="AA27" s="302" t="str">
        <f>input!L76</f>
        <v>04</v>
      </c>
      <c r="AB27" s="302" t="str">
        <f>input!M76</f>
        <v>58</v>
      </c>
      <c r="AC27" s="302" t="str">
        <f>input!N76</f>
        <v/>
      </c>
      <c r="AD27" s="302" t="str">
        <f>input!O76</f>
        <v>×</v>
      </c>
      <c r="AE27" s="300" t="str">
        <f>input!P76</f>
        <v>13</v>
      </c>
    </row>
    <row r="28" spans="1:31" ht="12.75" customHeight="1" x14ac:dyDescent="0.15">
      <c r="A28" s="230" t="str">
        <f ca="1">IF(namelist!B28="","",(namelist!B28))</f>
        <v/>
      </c>
      <c r="B28" s="231" t="str">
        <f ca="1">IF(namelist!D28=0,"",namelist!D28)</f>
        <v/>
      </c>
      <c r="C28" s="641" t="str">
        <f ca="1">IF(namelist!C28="","",(namelist!C28))</f>
        <v/>
      </c>
      <c r="D28" s="642"/>
      <c r="E28" s="642"/>
      <c r="F28" s="642"/>
      <c r="G28" s="643"/>
      <c r="H28" s="113" t="str">
        <f ca="1">IF(input!S21&gt;=1,input!S21,"")</f>
        <v/>
      </c>
      <c r="I28" s="114" t="str">
        <f ca="1">IF(input!T21&gt;=1,input!T21,"")</f>
        <v/>
      </c>
      <c r="J28" s="83" t="str">
        <f ca="1">IF(input!U21="","",IF(input!U21=0,"",1))</f>
        <v/>
      </c>
      <c r="K28" s="83" t="str">
        <f ca="1">IF(input!U21=2,1,IF(input!U21=3,2,""))</f>
        <v/>
      </c>
      <c r="L28" s="83" t="str">
        <f ca="1">IF(input!V21=1,1,"")</f>
        <v/>
      </c>
      <c r="M28" s="115" t="str">
        <f ca="1">IF(input!W21&gt;=1,input!W21,"")</f>
        <v/>
      </c>
      <c r="N28" s="119"/>
      <c r="O28" s="116" t="str">
        <f>input!I26</f>
        <v/>
      </c>
      <c r="P28" s="117" t="str">
        <f>input!J26</f>
        <v/>
      </c>
      <c r="Q28" s="117" t="str">
        <f>input!K26</f>
        <v/>
      </c>
      <c r="R28" s="117" t="str">
        <f>input!L26</f>
        <v>21</v>
      </c>
      <c r="S28" s="117" t="str">
        <f>input!M26</f>
        <v>19</v>
      </c>
      <c r="T28" s="117">
        <f>input!N26</f>
        <v>6</v>
      </c>
      <c r="U28" s="117" t="str">
        <f>input!O26</f>
        <v/>
      </c>
      <c r="V28" s="118" t="str">
        <f>input!P26</f>
        <v>1</v>
      </c>
      <c r="W28" s="119"/>
      <c r="X28" s="116" t="str">
        <f>input!I77</f>
        <v/>
      </c>
      <c r="Y28" s="117" t="str">
        <f>input!J77</f>
        <v/>
      </c>
      <c r="Z28" s="117" t="str">
        <f>input!K77</f>
        <v/>
      </c>
      <c r="AA28" s="117" t="str">
        <f>input!L77</f>
        <v/>
      </c>
      <c r="AB28" s="117" t="str">
        <f>input!M77</f>
        <v/>
      </c>
      <c r="AC28" s="117" t="str">
        <f>input!N77</f>
        <v/>
      </c>
      <c r="AD28" s="117" t="str">
        <f>input!O77</f>
        <v/>
      </c>
      <c r="AE28" s="118" t="str">
        <f>input!P77</f>
        <v/>
      </c>
    </row>
    <row r="29" spans="1:31" ht="12.75" customHeight="1" x14ac:dyDescent="0.15">
      <c r="A29" s="299" t="str">
        <f ca="1">IF(namelist!B29="","",(namelist!B29))</f>
        <v/>
      </c>
      <c r="B29" s="300" t="str">
        <f ca="1">IF(namelist!D29=0,"",namelist!D29)</f>
        <v/>
      </c>
      <c r="C29" s="647" t="str">
        <f ca="1">IF(namelist!C29="","",(namelist!C29))</f>
        <v/>
      </c>
      <c r="D29" s="648"/>
      <c r="E29" s="648"/>
      <c r="F29" s="648"/>
      <c r="G29" s="649"/>
      <c r="H29" s="301" t="str">
        <f ca="1">IF(input!S22&gt;=1,input!S22,"")</f>
        <v/>
      </c>
      <c r="I29" s="299" t="str">
        <f ca="1">IF(input!T22&gt;=1,input!T22,"")</f>
        <v/>
      </c>
      <c r="J29" s="302" t="str">
        <f ca="1">IF(input!U22="","",IF(input!U22=0,"",1))</f>
        <v/>
      </c>
      <c r="K29" s="302" t="str">
        <f ca="1">IF(input!U22=2,1,IF(input!U22=3,2,""))</f>
        <v/>
      </c>
      <c r="L29" s="302" t="str">
        <f ca="1">IF(input!V22=1,1,"")</f>
        <v/>
      </c>
      <c r="M29" s="300" t="str">
        <f ca="1">IF(input!W22&gt;=1,input!W22,"")</f>
        <v/>
      </c>
      <c r="N29" s="119"/>
      <c r="O29" s="299" t="str">
        <f>input!I27</f>
        <v>1</v>
      </c>
      <c r="P29" s="302" t="str">
        <f>input!J27</f>
        <v/>
      </c>
      <c r="Q29" s="302">
        <f>input!K27</f>
        <v>8</v>
      </c>
      <c r="R29" s="302" t="str">
        <f>input!L27</f>
        <v>21</v>
      </c>
      <c r="S29" s="302" t="str">
        <f>input!M27</f>
        <v>46</v>
      </c>
      <c r="T29" s="302" t="str">
        <f>input!N27</f>
        <v/>
      </c>
      <c r="U29" s="302" t="str">
        <f>input!O27</f>
        <v/>
      </c>
      <c r="V29" s="300" t="str">
        <f>input!P27</f>
        <v/>
      </c>
      <c r="W29" s="119"/>
      <c r="X29" s="299" t="str">
        <f>input!I78</f>
        <v/>
      </c>
      <c r="Y29" s="302" t="str">
        <f>input!J78</f>
        <v/>
      </c>
      <c r="Z29" s="302" t="str">
        <f>input!K78</f>
        <v/>
      </c>
      <c r="AA29" s="302" t="str">
        <f>input!L78</f>
        <v>7m</v>
      </c>
      <c r="AB29" s="302" t="str">
        <f>input!M78</f>
        <v>TC</v>
      </c>
      <c r="AC29" s="302" t="str">
        <f>input!N78</f>
        <v/>
      </c>
      <c r="AD29" s="302" t="str">
        <f>input!O78</f>
        <v/>
      </c>
      <c r="AE29" s="300" t="str">
        <f>input!P78</f>
        <v/>
      </c>
    </row>
    <row r="30" spans="1:31" ht="12.75" customHeight="1" x14ac:dyDescent="0.15">
      <c r="A30" s="230" t="str">
        <f ca="1">IF(namelist!B30="","",(namelist!B30))</f>
        <v/>
      </c>
      <c r="B30" s="231" t="str">
        <f ca="1">IF(namelist!D30=0,"",namelist!D30)</f>
        <v/>
      </c>
      <c r="C30" s="641" t="str">
        <f ca="1">IF(namelist!C30="","",(namelist!C30))</f>
        <v/>
      </c>
      <c r="D30" s="642"/>
      <c r="E30" s="642"/>
      <c r="F30" s="642"/>
      <c r="G30" s="643"/>
      <c r="H30" s="113" t="str">
        <f ca="1">IF(input!S23&gt;=1,input!S23,"")</f>
        <v/>
      </c>
      <c r="I30" s="114" t="str">
        <f ca="1">IF(input!T23&gt;=1,input!T23,"")</f>
        <v/>
      </c>
      <c r="J30" s="83" t="str">
        <f ca="1">IF(input!U23="","",IF(input!U23=0,"",1))</f>
        <v/>
      </c>
      <c r="K30" s="83" t="str">
        <f ca="1">IF(input!U23=2,1,IF(input!U23=3,2,""))</f>
        <v/>
      </c>
      <c r="L30" s="83" t="str">
        <f ca="1">IF(input!V23=1,1,"")</f>
        <v/>
      </c>
      <c r="M30" s="115" t="str">
        <f ca="1">IF(input!W23&gt;=1,input!W23,"")</f>
        <v/>
      </c>
      <c r="N30" s="119"/>
      <c r="O30" s="116" t="str">
        <f>input!I28</f>
        <v/>
      </c>
      <c r="P30" s="117" t="str">
        <f>input!J28</f>
        <v/>
      </c>
      <c r="Q30" s="117" t="str">
        <f>input!K28</f>
        <v/>
      </c>
      <c r="R30" s="117" t="str">
        <f>input!L28</f>
        <v>23</v>
      </c>
      <c r="S30" s="117" t="str">
        <f>input!M28</f>
        <v>54</v>
      </c>
      <c r="T30" s="117">
        <f>input!N28</f>
        <v>7</v>
      </c>
      <c r="U30" s="117" t="str">
        <f>input!O28</f>
        <v/>
      </c>
      <c r="V30" s="118" t="str">
        <f>input!P28</f>
        <v>5</v>
      </c>
      <c r="W30" s="119"/>
      <c r="X30" s="116" t="str">
        <f>input!I79</f>
        <v>1</v>
      </c>
      <c r="Y30" s="117" t="str">
        <f>input!J79</f>
        <v>○</v>
      </c>
      <c r="Z30" s="117">
        <f>input!K79</f>
        <v>24</v>
      </c>
      <c r="AA30" s="117" t="str">
        <f>input!L79</f>
        <v/>
      </c>
      <c r="AB30" s="117" t="str">
        <f>input!M79</f>
        <v/>
      </c>
      <c r="AC30" s="117" t="str">
        <f>input!N79</f>
        <v/>
      </c>
      <c r="AD30" s="117" t="str">
        <f>input!O79</f>
        <v/>
      </c>
      <c r="AE30" s="118" t="str">
        <f>input!P79</f>
        <v/>
      </c>
    </row>
    <row r="31" spans="1:31" ht="12.75" customHeight="1" x14ac:dyDescent="0.15">
      <c r="A31" s="299" t="str">
        <f ca="1">IF(namelist!B31="","",(namelist!B31))</f>
        <v/>
      </c>
      <c r="B31" s="300" t="str">
        <f ca="1">IF(namelist!D31=0,"",namelist!D31)</f>
        <v/>
      </c>
      <c r="C31" s="647" t="str">
        <f ca="1">IF(namelist!C31="","",(namelist!C31))</f>
        <v/>
      </c>
      <c r="D31" s="648"/>
      <c r="E31" s="648"/>
      <c r="F31" s="648"/>
      <c r="G31" s="649"/>
      <c r="H31" s="301" t="str">
        <f ca="1">IF(input!S24&gt;=1,input!S24,"")</f>
        <v/>
      </c>
      <c r="I31" s="303" t="str">
        <f ca="1">IF(input!T24&gt;=1,input!T24,"")</f>
        <v/>
      </c>
      <c r="J31" s="304" t="str">
        <f ca="1">IF(input!U24="","",IF(input!U24=0,"",1))</f>
        <v/>
      </c>
      <c r="K31" s="304" t="str">
        <f ca="1">IF(input!U24=2,1,IF(input!U24=3,2,""))</f>
        <v/>
      </c>
      <c r="L31" s="304" t="str">
        <f ca="1">IF(input!V24=1,1,"")</f>
        <v/>
      </c>
      <c r="M31" s="305" t="str">
        <f ca="1">IF(input!W24&gt;=1,input!W24,"")</f>
        <v/>
      </c>
      <c r="N31" s="119"/>
      <c r="O31" s="299" t="str">
        <f>input!I29</f>
        <v>7</v>
      </c>
      <c r="P31" s="302" t="str">
        <f>input!J29</f>
        <v>S</v>
      </c>
      <c r="Q31" s="302" t="str">
        <f>input!K29</f>
        <v/>
      </c>
      <c r="R31" s="302" t="str">
        <f>input!L29</f>
        <v>25</v>
      </c>
      <c r="S31" s="302" t="str">
        <f>input!M29</f>
        <v>00</v>
      </c>
      <c r="T31" s="302" t="str">
        <f>input!N29</f>
        <v/>
      </c>
      <c r="U31" s="302" t="str">
        <f>input!O29</f>
        <v>×</v>
      </c>
      <c r="V31" s="300" t="str">
        <f>input!P29</f>
        <v>13</v>
      </c>
      <c r="W31" s="119"/>
      <c r="X31" s="299" t="str">
        <f>input!I80</f>
        <v/>
      </c>
      <c r="Y31" s="302" t="str">
        <f>input!J80</f>
        <v/>
      </c>
      <c r="Z31" s="302" t="str">
        <f>input!K80</f>
        <v/>
      </c>
      <c r="AA31" s="302" t="str">
        <f>input!L80</f>
        <v/>
      </c>
      <c r="AB31" s="302" t="str">
        <f>input!M80</f>
        <v/>
      </c>
      <c r="AC31" s="302">
        <f>input!N80</f>
        <v>24</v>
      </c>
      <c r="AD31" s="302" t="str">
        <f>input!O80</f>
        <v>○</v>
      </c>
      <c r="AE31" s="300" t="str">
        <f>input!P80</f>
        <v>5</v>
      </c>
    </row>
    <row r="32" spans="1:31" ht="12.75" customHeight="1" x14ac:dyDescent="0.15">
      <c r="A32" s="661" t="str">
        <f>IF(namelist!B33="","",(namelist!B33))</f>
        <v>監督Ａ</v>
      </c>
      <c r="B32" s="662"/>
      <c r="C32" s="690" t="str">
        <f>IF(namelist!C33="","",(namelist!C33))</f>
        <v>周防久保</v>
      </c>
      <c r="D32" s="691"/>
      <c r="E32" s="691"/>
      <c r="F32" s="691"/>
      <c r="G32" s="692"/>
      <c r="H32" s="120"/>
      <c r="I32" s="114" t="str">
        <f>IF(input!T25&gt;=1,input!T25,"")</f>
        <v/>
      </c>
      <c r="J32" s="83" t="str">
        <f>IF(input!U25="","",IF(input!U25=0,"",1))</f>
        <v/>
      </c>
      <c r="K32" s="83" t="str">
        <f>IF(input!U25=2,1,IF(input!U25=3,2,""))</f>
        <v/>
      </c>
      <c r="L32" s="83" t="str">
        <f>IF(input!V25=1,1,"")</f>
        <v/>
      </c>
      <c r="M32" s="115" t="str">
        <f>IF(input!W25&gt;=1,input!W25,"")</f>
        <v/>
      </c>
      <c r="N32" s="119"/>
      <c r="O32" s="116" t="str">
        <f>input!I30</f>
        <v/>
      </c>
      <c r="P32" s="117" t="str">
        <f>input!J30</f>
        <v/>
      </c>
      <c r="Q32" s="117" t="str">
        <f>input!K30</f>
        <v/>
      </c>
      <c r="R32" s="117" t="str">
        <f>input!L30</f>
        <v/>
      </c>
      <c r="S32" s="117" t="str">
        <f>input!M30</f>
        <v/>
      </c>
      <c r="T32" s="117" t="str">
        <f>input!N30</f>
        <v/>
      </c>
      <c r="U32" s="117" t="str">
        <f>input!O30</f>
        <v/>
      </c>
      <c r="V32" s="118" t="str">
        <f>input!P30</f>
        <v/>
      </c>
      <c r="W32" s="119"/>
      <c r="X32" s="116" t="str">
        <f>input!I81</f>
        <v>2</v>
      </c>
      <c r="Y32" s="117" t="str">
        <f>input!J81</f>
        <v>○</v>
      </c>
      <c r="Z32" s="117">
        <f>input!K81</f>
        <v>25</v>
      </c>
      <c r="AA32" s="117" t="str">
        <f>input!L81</f>
        <v/>
      </c>
      <c r="AB32" s="117" t="str">
        <f>input!M81</f>
        <v/>
      </c>
      <c r="AC32" s="117" t="str">
        <f>input!N81</f>
        <v/>
      </c>
      <c r="AD32" s="117" t="str">
        <f>input!O81</f>
        <v/>
      </c>
      <c r="AE32" s="118" t="str">
        <f>input!P81</f>
        <v/>
      </c>
    </row>
    <row r="33" spans="1:31" ht="12.75" customHeight="1" x14ac:dyDescent="0.15">
      <c r="A33" s="659" t="str">
        <f>IF(namelist!B34="","",(namelist!B34))</f>
        <v>役員Ｂ</v>
      </c>
      <c r="B33" s="660"/>
      <c r="C33" s="647" t="str">
        <f>IF(namelist!C34=0,"",(namelist!C34))</f>
        <v>周防下郷</v>
      </c>
      <c r="D33" s="648"/>
      <c r="E33" s="648"/>
      <c r="F33" s="648"/>
      <c r="G33" s="649"/>
      <c r="H33" s="306"/>
      <c r="I33" s="299" t="str">
        <f>IF(input!T26&gt;=1,input!T26,"")</f>
        <v/>
      </c>
      <c r="J33" s="302" t="str">
        <f>IF(input!U26="","",IF(input!U26=0,"",1))</f>
        <v/>
      </c>
      <c r="K33" s="302" t="str">
        <f>IF(input!U26=2,1,IF(input!U26=3,2,""))</f>
        <v/>
      </c>
      <c r="L33" s="302" t="str">
        <f>IF(input!V26=1,1,"")</f>
        <v/>
      </c>
      <c r="M33" s="300" t="str">
        <f>IF(input!W26&gt;=1,input!W26,"")</f>
        <v/>
      </c>
      <c r="N33" s="119"/>
      <c r="O33" s="299" t="str">
        <f>input!I31</f>
        <v/>
      </c>
      <c r="P33" s="302" t="str">
        <f>input!J31</f>
        <v/>
      </c>
      <c r="Q33" s="302" t="str">
        <f>input!K31</f>
        <v/>
      </c>
      <c r="R33" s="302" t="str">
        <f>input!L31</f>
        <v>後　</v>
      </c>
      <c r="S33" s="302" t="str">
        <f>input!M31</f>
        <v>半</v>
      </c>
      <c r="T33" s="302" t="str">
        <f>input!N31</f>
        <v/>
      </c>
      <c r="U33" s="302" t="str">
        <f>input!O31</f>
        <v/>
      </c>
      <c r="V33" s="300" t="str">
        <f>input!P31</f>
        <v/>
      </c>
      <c r="W33" s="119"/>
      <c r="X33" s="299" t="str">
        <f>input!I82</f>
        <v/>
      </c>
      <c r="Y33" s="302" t="str">
        <f>input!J82</f>
        <v/>
      </c>
      <c r="Z33" s="302" t="str">
        <f>input!K82</f>
        <v/>
      </c>
      <c r="AA33" s="302" t="str">
        <f>input!L82</f>
        <v/>
      </c>
      <c r="AB33" s="302" t="str">
        <f>input!M82</f>
        <v/>
      </c>
      <c r="AC33" s="302">
        <f>input!N82</f>
        <v>25</v>
      </c>
      <c r="AD33" s="302" t="str">
        <f>input!O82</f>
        <v>○</v>
      </c>
      <c r="AE33" s="300" t="str">
        <f>input!P82</f>
        <v>6</v>
      </c>
    </row>
    <row r="34" spans="1:31" ht="12.75" customHeight="1" x14ac:dyDescent="0.15">
      <c r="A34" s="665" t="str">
        <f>IF(namelist!B35="","",(namelist!B35))</f>
        <v>役員Ｃ</v>
      </c>
      <c r="B34" s="666"/>
      <c r="C34" s="687" t="str">
        <f>IF(namelist!C35=0,"",(namelist!C35))</f>
        <v>周防花岡</v>
      </c>
      <c r="D34" s="688"/>
      <c r="E34" s="688"/>
      <c r="F34" s="688"/>
      <c r="G34" s="689"/>
      <c r="H34" s="121"/>
      <c r="I34" s="114" t="str">
        <f>IF(input!T27&gt;=1,input!T27,"")</f>
        <v/>
      </c>
      <c r="J34" s="83" t="str">
        <f>IF(input!U27="","",IF(input!U27=0,"",1))</f>
        <v/>
      </c>
      <c r="K34" s="83" t="str">
        <f>IF(input!U27=2,1,IF(input!U27=3,2,""))</f>
        <v/>
      </c>
      <c r="L34" s="83" t="str">
        <f>IF(input!V27=1,1,"")</f>
        <v/>
      </c>
      <c r="M34" s="115" t="str">
        <f>IF(input!W27&gt;=1,input!W27,"")</f>
        <v/>
      </c>
      <c r="N34" s="119"/>
      <c r="O34" s="116" t="str">
        <f>input!I32</f>
        <v>1</v>
      </c>
      <c r="P34" s="117" t="str">
        <f>input!J32</f>
        <v/>
      </c>
      <c r="Q34" s="117">
        <f>input!K32</f>
        <v>9</v>
      </c>
      <c r="R34" s="117" t="str">
        <f>input!L32</f>
        <v>00</v>
      </c>
      <c r="S34" s="117" t="str">
        <f>input!M32</f>
        <v>35</v>
      </c>
      <c r="T34" s="117" t="str">
        <f>input!N32</f>
        <v/>
      </c>
      <c r="U34" s="117" t="str">
        <f>input!O32</f>
        <v/>
      </c>
      <c r="V34" s="118" t="str">
        <f>input!P32</f>
        <v/>
      </c>
      <c r="W34" s="119"/>
      <c r="X34" s="116" t="str">
        <f>input!I83</f>
        <v>3</v>
      </c>
      <c r="Y34" s="117" t="str">
        <f>input!J83</f>
        <v>○</v>
      </c>
      <c r="Z34" s="117">
        <f>input!K83</f>
        <v>26</v>
      </c>
      <c r="AA34" s="117" t="str">
        <f>input!L83</f>
        <v/>
      </c>
      <c r="AB34" s="117" t="str">
        <f>input!M83</f>
        <v/>
      </c>
      <c r="AC34" s="117" t="str">
        <f>input!N83</f>
        <v/>
      </c>
      <c r="AD34" s="117" t="str">
        <f>input!O83</f>
        <v/>
      </c>
      <c r="AE34" s="118" t="str">
        <f>input!P83</f>
        <v/>
      </c>
    </row>
    <row r="35" spans="1:31" ht="12.75" customHeight="1" x14ac:dyDescent="0.15">
      <c r="A35" s="669" t="str">
        <f>IF(namelist!B36="","",(namelist!B36))</f>
        <v>役員Ｄ</v>
      </c>
      <c r="B35" s="670"/>
      <c r="C35" s="684" t="str">
        <f>IF(namelist!C36=0,"",(namelist!C36))</f>
        <v>周防高森</v>
      </c>
      <c r="D35" s="685"/>
      <c r="E35" s="685"/>
      <c r="F35" s="685"/>
      <c r="G35" s="686"/>
      <c r="H35" s="307"/>
      <c r="I35" s="303" t="str">
        <f>IF(input!T28&gt;=1,input!T28,"")</f>
        <v/>
      </c>
      <c r="J35" s="304" t="str">
        <f>IF(input!U28="","",IF(input!U28=0,"",1))</f>
        <v/>
      </c>
      <c r="K35" s="304" t="str">
        <f>IF(input!U28=2,1,IF(input!U28=3,2,""))</f>
        <v/>
      </c>
      <c r="L35" s="304" t="str">
        <f>IF(input!V28=1,1,"")</f>
        <v/>
      </c>
      <c r="M35" s="305" t="str">
        <f>IF(input!W28&gt;=1,input!W28,"")</f>
        <v/>
      </c>
      <c r="N35" s="119"/>
      <c r="O35" s="299" t="str">
        <f>input!I33</f>
        <v>12</v>
      </c>
      <c r="P35" s="302" t="str">
        <f>input!J33</f>
        <v/>
      </c>
      <c r="Q35" s="302">
        <f>input!K33</f>
        <v>10</v>
      </c>
      <c r="R35" s="302" t="str">
        <f>input!L33</f>
        <v>02</v>
      </c>
      <c r="S35" s="302" t="str">
        <f>input!M33</f>
        <v>07</v>
      </c>
      <c r="T35" s="302" t="str">
        <f>input!N33</f>
        <v/>
      </c>
      <c r="U35" s="302" t="str">
        <f>input!O33</f>
        <v/>
      </c>
      <c r="V35" s="300" t="str">
        <f>input!P33</f>
        <v/>
      </c>
      <c r="W35" s="119"/>
      <c r="X35" s="299" t="str">
        <f>input!I84</f>
        <v/>
      </c>
      <c r="Y35" s="302" t="str">
        <f>input!J84</f>
        <v/>
      </c>
      <c r="Z35" s="302" t="str">
        <f>input!K84</f>
        <v/>
      </c>
      <c r="AA35" s="302" t="str">
        <f>input!L84</f>
        <v/>
      </c>
      <c r="AB35" s="302" t="str">
        <f>input!M84</f>
        <v/>
      </c>
      <c r="AC35" s="302" t="str">
        <f>input!N84</f>
        <v/>
      </c>
      <c r="AD35" s="302" t="str">
        <f>input!O84</f>
        <v>×</v>
      </c>
      <c r="AE35" s="300" t="str">
        <f>input!P84</f>
        <v>7</v>
      </c>
    </row>
    <row r="36" spans="1:31" ht="12.75" customHeight="1" x14ac:dyDescent="0.15">
      <c r="N36" s="119"/>
      <c r="O36" s="116" t="str">
        <f>input!I34</f>
        <v/>
      </c>
      <c r="P36" s="117" t="str">
        <f>input!J34</f>
        <v/>
      </c>
      <c r="Q36" s="117" t="str">
        <f>input!K34</f>
        <v/>
      </c>
      <c r="R36" s="117" t="str">
        <f>input!L34</f>
        <v>03</v>
      </c>
      <c r="S36" s="117" t="str">
        <f>input!M34</f>
        <v>15</v>
      </c>
      <c r="T36" s="117">
        <f>input!N34</f>
        <v>8</v>
      </c>
      <c r="U36" s="117" t="str">
        <f>input!O34</f>
        <v/>
      </c>
      <c r="V36" s="118" t="str">
        <f>input!P34</f>
        <v>1</v>
      </c>
      <c r="W36" s="119"/>
      <c r="X36" s="116" t="str">
        <f>input!I85</f>
        <v>4</v>
      </c>
      <c r="Y36" s="117" t="str">
        <f>input!J85</f>
        <v>○</v>
      </c>
      <c r="Z36" s="117">
        <f>input!K85</f>
        <v>27</v>
      </c>
      <c r="AA36" s="117" t="str">
        <f>input!L85</f>
        <v/>
      </c>
      <c r="AB36" s="117" t="str">
        <f>input!M85</f>
        <v/>
      </c>
      <c r="AC36" s="117" t="str">
        <f>input!N85</f>
        <v/>
      </c>
      <c r="AD36" s="117" t="str">
        <f>input!O85</f>
        <v/>
      </c>
      <c r="AE36" s="118" t="str">
        <f>input!P85</f>
        <v/>
      </c>
    </row>
    <row r="37" spans="1:31" ht="12.75" customHeight="1" x14ac:dyDescent="0.15">
      <c r="A37" s="308" t="s">
        <v>37</v>
      </c>
      <c r="B37" s="309"/>
      <c r="C37" s="653" t="str">
        <f>IF(namelist!C11="","",(namelist!C11))</f>
        <v>下関中央工業</v>
      </c>
      <c r="D37" s="653"/>
      <c r="E37" s="653"/>
      <c r="F37" s="653"/>
      <c r="G37" s="653"/>
      <c r="H37" s="310" t="s">
        <v>42</v>
      </c>
      <c r="I37" s="308" t="s">
        <v>41</v>
      </c>
      <c r="J37" s="311" t="s">
        <v>40</v>
      </c>
      <c r="K37" s="311" t="s">
        <v>40</v>
      </c>
      <c r="L37" s="311" t="s">
        <v>39</v>
      </c>
      <c r="M37" s="309" t="s">
        <v>38</v>
      </c>
      <c r="N37" s="119"/>
      <c r="O37" s="299" t="str">
        <f>input!I35</f>
        <v/>
      </c>
      <c r="P37" s="302" t="str">
        <f>input!J35</f>
        <v/>
      </c>
      <c r="Q37" s="302" t="str">
        <f>input!K35</f>
        <v/>
      </c>
      <c r="R37" s="302" t="str">
        <f>input!L35</f>
        <v>04</v>
      </c>
      <c r="S37" s="302" t="str">
        <f>input!M35</f>
        <v>00</v>
      </c>
      <c r="T37" s="302">
        <f>input!N35</f>
        <v>9</v>
      </c>
      <c r="U37" s="302" t="str">
        <f>input!O35</f>
        <v/>
      </c>
      <c r="V37" s="300" t="str">
        <f>input!P35</f>
        <v>1</v>
      </c>
      <c r="W37" s="119"/>
      <c r="X37" s="299" t="str">
        <f>input!I86</f>
        <v/>
      </c>
      <c r="Y37" s="302" t="str">
        <f>input!J86</f>
        <v/>
      </c>
      <c r="Z37" s="302" t="str">
        <f>input!K86</f>
        <v/>
      </c>
      <c r="AA37" s="302" t="str">
        <f>input!L86</f>
        <v/>
      </c>
      <c r="AB37" s="302" t="str">
        <f>input!M86</f>
        <v/>
      </c>
      <c r="AC37" s="302">
        <f>input!N86</f>
        <v>26</v>
      </c>
      <c r="AD37" s="302" t="str">
        <f>input!O86</f>
        <v>○</v>
      </c>
      <c r="AE37" s="300" t="str">
        <f>input!P86</f>
        <v>8</v>
      </c>
    </row>
    <row r="38" spans="1:31" ht="12.75" customHeight="1" x14ac:dyDescent="0.15">
      <c r="A38" s="232">
        <f ca="1">namelist!F16</f>
        <v>1</v>
      </c>
      <c r="B38" s="233" t="str">
        <f ca="1">IF(namelist!H16=0,"",namelist!H16)</f>
        <v/>
      </c>
      <c r="C38" s="651" t="str">
        <f ca="1">namelist!G16</f>
        <v>す</v>
      </c>
      <c r="D38" s="651"/>
      <c r="E38" s="651"/>
      <c r="F38" s="651"/>
      <c r="G38" s="651"/>
      <c r="H38" s="113">
        <f ca="1">IF(input!Z9&gt;=1,input!Z9,"")</f>
        <v>5</v>
      </c>
      <c r="I38" s="122">
        <f ca="1">IF(input!AA9&gt;=1,input!AA9,"")</f>
        <v>1</v>
      </c>
      <c r="J38" s="123" t="str">
        <f ca="1">IF(input!AB9="","",IF(input!AB9=0,"",1))</f>
        <v/>
      </c>
      <c r="K38" s="123" t="str">
        <f ca="1">IF(input!AB9=2,1,IF(input!AB9=3,2,""))</f>
        <v/>
      </c>
      <c r="L38" s="123" t="str">
        <f ca="1">IF(input!AC9=1,1,"")</f>
        <v/>
      </c>
      <c r="M38" s="124" t="str">
        <f ca="1">IF(input!AD9&gt;=1,input!AD9,"")</f>
        <v/>
      </c>
      <c r="N38" s="119"/>
      <c r="O38" s="116" t="str">
        <f>input!I36</f>
        <v>12</v>
      </c>
      <c r="P38" s="117" t="str">
        <f>input!J36</f>
        <v/>
      </c>
      <c r="Q38" s="117">
        <f>input!K36</f>
        <v>11</v>
      </c>
      <c r="R38" s="117" t="str">
        <f>input!L36</f>
        <v>04</v>
      </c>
      <c r="S38" s="117" t="str">
        <f>input!M36</f>
        <v>50</v>
      </c>
      <c r="T38" s="117" t="str">
        <f>input!N36</f>
        <v/>
      </c>
      <c r="U38" s="117" t="str">
        <f>input!O36</f>
        <v/>
      </c>
      <c r="V38" s="118" t="str">
        <f>input!P36</f>
        <v/>
      </c>
      <c r="W38" s="119"/>
      <c r="X38" s="116" t="str">
        <f>input!I87</f>
        <v>5</v>
      </c>
      <c r="Y38" s="117" t="str">
        <f>input!J87</f>
        <v>×</v>
      </c>
      <c r="Z38" s="117" t="str">
        <f>input!K87</f>
        <v/>
      </c>
      <c r="AA38" s="117" t="str">
        <f>input!L87</f>
        <v/>
      </c>
      <c r="AB38" s="117" t="str">
        <f>input!M87</f>
        <v/>
      </c>
      <c r="AC38" s="117" t="str">
        <f>input!N87</f>
        <v/>
      </c>
      <c r="AD38" s="117" t="str">
        <f>input!O87</f>
        <v/>
      </c>
      <c r="AE38" s="118" t="str">
        <f>input!P87</f>
        <v/>
      </c>
    </row>
    <row r="39" spans="1:31" ht="12.75" customHeight="1" x14ac:dyDescent="0.15">
      <c r="A39" s="299">
        <f ca="1">namelist!F17</f>
        <v>2</v>
      </c>
      <c r="B39" s="300" t="str">
        <f ca="1">IF(namelist!H17=0,"",namelist!H17)</f>
        <v>C</v>
      </c>
      <c r="C39" s="646" t="str">
        <f ca="1">namelist!G17</f>
        <v>せ</v>
      </c>
      <c r="D39" s="646"/>
      <c r="E39" s="646"/>
      <c r="F39" s="646"/>
      <c r="G39" s="646"/>
      <c r="H39" s="301">
        <f ca="1">IF(input!Z10&gt;=1,input!Z10,"")</f>
        <v>4</v>
      </c>
      <c r="I39" s="299" t="str">
        <f ca="1">IF(input!AA10&gt;=1,input!AA10,"")</f>
        <v/>
      </c>
      <c r="J39" s="302" t="str">
        <f ca="1">IF(input!AB10="","",IF(input!AB10=0,"",1))</f>
        <v/>
      </c>
      <c r="K39" s="302" t="str">
        <f ca="1">IF(input!AB10=2,1,IF(input!AB10=3,2,""))</f>
        <v/>
      </c>
      <c r="L39" s="302" t="str">
        <f ca="1">IF(input!AC10=1,1,"")</f>
        <v/>
      </c>
      <c r="M39" s="300">
        <f ca="1">IF(input!AD10&gt;=1,input!AD10,"")</f>
        <v>1</v>
      </c>
      <c r="N39" s="119"/>
      <c r="O39" s="299" t="str">
        <f>input!I37</f>
        <v>12</v>
      </c>
      <c r="P39" s="302" t="str">
        <f>input!J37</f>
        <v>S</v>
      </c>
      <c r="Q39" s="302" t="str">
        <f>input!K37</f>
        <v/>
      </c>
      <c r="R39" s="302" t="str">
        <f>input!L37</f>
        <v>05</v>
      </c>
      <c r="S39" s="302" t="str">
        <f>input!M37</f>
        <v>16</v>
      </c>
      <c r="T39" s="302">
        <f>input!N37</f>
        <v>10</v>
      </c>
      <c r="U39" s="302" t="str">
        <f>input!O37</f>
        <v>○</v>
      </c>
      <c r="V39" s="300" t="str">
        <f>input!P37</f>
        <v>2</v>
      </c>
      <c r="W39" s="119"/>
      <c r="X39" s="299" t="str">
        <f>input!I88</f>
        <v/>
      </c>
      <c r="Y39" s="302" t="str">
        <f>input!J88</f>
        <v/>
      </c>
      <c r="Z39" s="302" t="str">
        <f>input!K88</f>
        <v/>
      </c>
      <c r="AA39" s="302" t="str">
        <f>input!L88</f>
        <v/>
      </c>
      <c r="AB39" s="302" t="str">
        <f>input!M88</f>
        <v/>
      </c>
      <c r="AC39" s="302" t="str">
        <f>input!N88</f>
        <v/>
      </c>
      <c r="AD39" s="302" t="str">
        <f>input!O88</f>
        <v>×</v>
      </c>
      <c r="AE39" s="300" t="str">
        <f>input!P88</f>
        <v>9</v>
      </c>
    </row>
    <row r="40" spans="1:31" ht="12.75" customHeight="1" x14ac:dyDescent="0.15">
      <c r="A40" s="230">
        <f ca="1">namelist!F18</f>
        <v>3</v>
      </c>
      <c r="B40" s="231" t="str">
        <f ca="1">IF(namelist!H18=0,"",namelist!H18)</f>
        <v/>
      </c>
      <c r="C40" s="651" t="str">
        <f ca="1">namelist!G18</f>
        <v>そ</v>
      </c>
      <c r="D40" s="651"/>
      <c r="E40" s="651"/>
      <c r="F40" s="651"/>
      <c r="G40" s="651"/>
      <c r="H40" s="113">
        <f ca="1">IF(input!Z11&gt;=1,input!Z11,"")</f>
        <v>1</v>
      </c>
      <c r="I40" s="114" t="str">
        <f ca="1">IF(input!AA11&gt;=1,input!AA11,"")</f>
        <v/>
      </c>
      <c r="J40" s="83">
        <f ca="1">IF(input!AB11="","",IF(input!AB11=0,"",1))</f>
        <v>1</v>
      </c>
      <c r="K40" s="83">
        <f ca="1">IF(input!AB11=2,1,IF(input!AB11=3,2,""))</f>
        <v>1</v>
      </c>
      <c r="L40" s="83" t="str">
        <f ca="1">IF(input!AC11=1,1,"")</f>
        <v/>
      </c>
      <c r="M40" s="115" t="str">
        <f ca="1">IF(input!AD11&gt;=1,input!AD11,"")</f>
        <v/>
      </c>
      <c r="N40" s="119"/>
      <c r="O40" s="116" t="str">
        <f>input!I38</f>
        <v>7</v>
      </c>
      <c r="P40" s="117" t="str">
        <f>input!J38</f>
        <v/>
      </c>
      <c r="Q40" s="117">
        <f>input!K38</f>
        <v>12</v>
      </c>
      <c r="R40" s="117" t="str">
        <f>input!L38</f>
        <v>06</v>
      </c>
      <c r="S40" s="117" t="str">
        <f>input!M38</f>
        <v>15</v>
      </c>
      <c r="T40" s="117" t="str">
        <f>input!N38</f>
        <v/>
      </c>
      <c r="U40" s="117" t="str">
        <f>input!O38</f>
        <v/>
      </c>
      <c r="V40" s="118" t="str">
        <f>input!P38</f>
        <v/>
      </c>
      <c r="W40" s="119"/>
      <c r="X40" s="116" t="str">
        <f>input!I89</f>
        <v/>
      </c>
      <c r="Y40" s="117" t="str">
        <f>input!J89</f>
        <v/>
      </c>
      <c r="Z40" s="117" t="str">
        <f>input!K89</f>
        <v/>
      </c>
      <c r="AA40" s="117" t="str">
        <f>input!L89</f>
        <v/>
      </c>
      <c r="AB40" s="117" t="str">
        <f>input!M89</f>
        <v/>
      </c>
      <c r="AC40" s="117" t="str">
        <f>input!N89</f>
        <v/>
      </c>
      <c r="AD40" s="117" t="str">
        <f>input!O89</f>
        <v/>
      </c>
      <c r="AE40" s="118" t="str">
        <f>input!P89</f>
        <v/>
      </c>
    </row>
    <row r="41" spans="1:31" ht="12.75" customHeight="1" x14ac:dyDescent="0.15">
      <c r="A41" s="299">
        <f ca="1">namelist!F19</f>
        <v>4</v>
      </c>
      <c r="B41" s="300" t="str">
        <f ca="1">IF(namelist!H19=0,"",namelist!H19)</f>
        <v/>
      </c>
      <c r="C41" s="646" t="str">
        <f ca="1">namelist!G19</f>
        <v>た</v>
      </c>
      <c r="D41" s="646"/>
      <c r="E41" s="646"/>
      <c r="F41" s="646"/>
      <c r="G41" s="646"/>
      <c r="H41" s="301" t="str">
        <f ca="1">IF(input!Z12&gt;=1,input!Z12,"")</f>
        <v/>
      </c>
      <c r="I41" s="299" t="str">
        <f ca="1">IF(input!AA12&gt;=1,input!AA12,"")</f>
        <v/>
      </c>
      <c r="J41" s="302" t="str">
        <f ca="1">IF(input!AB12="","",IF(input!AB12=0,"",1))</f>
        <v/>
      </c>
      <c r="K41" s="302" t="str">
        <f ca="1">IF(input!AB12=2,1,IF(input!AB12=3,2,""))</f>
        <v/>
      </c>
      <c r="L41" s="302" t="str">
        <f ca="1">IF(input!AC12=1,1,"")</f>
        <v/>
      </c>
      <c r="M41" s="300" t="str">
        <f ca="1">IF(input!AD12&gt;=1,input!AD12,"")</f>
        <v/>
      </c>
      <c r="N41" s="119"/>
      <c r="O41" s="299" t="str">
        <f>input!I39</f>
        <v/>
      </c>
      <c r="P41" s="302" t="str">
        <f>input!J39</f>
        <v/>
      </c>
      <c r="Q41" s="302" t="str">
        <f>input!K39</f>
        <v/>
      </c>
      <c r="R41" s="302" t="str">
        <f>input!L39</f>
        <v>07</v>
      </c>
      <c r="S41" s="302" t="str">
        <f>input!M39</f>
        <v>10</v>
      </c>
      <c r="T41" s="302">
        <f>input!N39</f>
        <v>11</v>
      </c>
      <c r="U41" s="302" t="str">
        <f>input!O39</f>
        <v/>
      </c>
      <c r="V41" s="300" t="str">
        <f>input!P39</f>
        <v>9</v>
      </c>
      <c r="W41" s="119"/>
      <c r="X41" s="299" t="str">
        <f>input!I90</f>
        <v/>
      </c>
      <c r="Y41" s="302" t="str">
        <f>input!J90</f>
        <v/>
      </c>
      <c r="Z41" s="302" t="str">
        <f>input!K90</f>
        <v/>
      </c>
      <c r="AA41" s="302" t="str">
        <f>input!L90</f>
        <v/>
      </c>
      <c r="AB41" s="302" t="str">
        <f>input!M90</f>
        <v/>
      </c>
      <c r="AC41" s="302" t="str">
        <f>input!N90</f>
        <v/>
      </c>
      <c r="AD41" s="302" t="str">
        <f>input!O90</f>
        <v/>
      </c>
      <c r="AE41" s="300" t="str">
        <f>input!P90</f>
        <v/>
      </c>
    </row>
    <row r="42" spans="1:31" ht="12.75" customHeight="1" x14ac:dyDescent="0.15">
      <c r="A42" s="230">
        <f ca="1">namelist!F20</f>
        <v>5</v>
      </c>
      <c r="B42" s="231" t="str">
        <f ca="1">IF(namelist!H20=0,"",namelist!H20)</f>
        <v/>
      </c>
      <c r="C42" s="651" t="str">
        <f ca="1">namelist!G20</f>
        <v>ち</v>
      </c>
      <c r="D42" s="651"/>
      <c r="E42" s="651"/>
      <c r="F42" s="651"/>
      <c r="G42" s="651"/>
      <c r="H42" s="113">
        <f ca="1">IF(input!Z13&gt;=1,input!Z13,"")</f>
        <v>5</v>
      </c>
      <c r="I42" s="114" t="str">
        <f ca="1">IF(input!AA13&gt;=1,input!AA13,"")</f>
        <v/>
      </c>
      <c r="J42" s="83">
        <f ca="1">IF(input!AB13="","",IF(input!AB13=0,"",1))</f>
        <v>1</v>
      </c>
      <c r="K42" s="83" t="str">
        <f ca="1">IF(input!AB13=2,1,IF(input!AB13=3,2,""))</f>
        <v/>
      </c>
      <c r="L42" s="83" t="str">
        <f ca="1">IF(input!AC13=1,1,"")</f>
        <v/>
      </c>
      <c r="M42" s="115" t="str">
        <f ca="1">IF(input!AD13&gt;=1,input!AD13,"")</f>
        <v/>
      </c>
      <c r="N42" s="119"/>
      <c r="O42" s="116" t="str">
        <f>input!I40</f>
        <v/>
      </c>
      <c r="P42" s="117" t="str">
        <f>input!J40</f>
        <v/>
      </c>
      <c r="Q42" s="117" t="str">
        <f>input!K40</f>
        <v/>
      </c>
      <c r="R42" s="117" t="str">
        <f>input!L40</f>
        <v>08</v>
      </c>
      <c r="S42" s="117" t="str">
        <f>input!M40</f>
        <v>48</v>
      </c>
      <c r="T42" s="117">
        <f>input!N40</f>
        <v>12</v>
      </c>
      <c r="U42" s="117" t="str">
        <f>input!O40</f>
        <v/>
      </c>
      <c r="V42" s="118" t="str">
        <f>input!P40</f>
        <v>9</v>
      </c>
      <c r="W42" s="119"/>
      <c r="X42" s="116" t="str">
        <f>input!I91</f>
        <v/>
      </c>
      <c r="Y42" s="117" t="str">
        <f>input!J91</f>
        <v/>
      </c>
      <c r="Z42" s="117" t="str">
        <f>input!K91</f>
        <v/>
      </c>
      <c r="AA42" s="117" t="str">
        <f>input!L91</f>
        <v/>
      </c>
      <c r="AB42" s="117" t="str">
        <f>input!M91</f>
        <v/>
      </c>
      <c r="AC42" s="117" t="str">
        <f>input!N91</f>
        <v/>
      </c>
      <c r="AD42" s="117" t="str">
        <f>input!O91</f>
        <v/>
      </c>
      <c r="AE42" s="118" t="str">
        <f>input!P91</f>
        <v/>
      </c>
    </row>
    <row r="43" spans="1:31" ht="12.75" customHeight="1" x14ac:dyDescent="0.15">
      <c r="A43" s="299">
        <f ca="1">namelist!F21</f>
        <v>6</v>
      </c>
      <c r="B43" s="300" t="str">
        <f ca="1">IF(namelist!H21=0,"",namelist!H21)</f>
        <v/>
      </c>
      <c r="C43" s="646" t="str">
        <f ca="1">namelist!G21</f>
        <v>つ</v>
      </c>
      <c r="D43" s="646"/>
      <c r="E43" s="646"/>
      <c r="F43" s="646"/>
      <c r="G43" s="646"/>
      <c r="H43" s="301">
        <f ca="1">IF(input!Z14&gt;=1,input!Z14,"")</f>
        <v>1</v>
      </c>
      <c r="I43" s="299" t="str">
        <f ca="1">IF(input!AA14&gt;=1,input!AA14,"")</f>
        <v/>
      </c>
      <c r="J43" s="302" t="str">
        <f ca="1">IF(input!AB14="","",IF(input!AB14=0,"",1))</f>
        <v/>
      </c>
      <c r="K43" s="302" t="str">
        <f ca="1">IF(input!AB14=2,1,IF(input!AB14=3,2,""))</f>
        <v/>
      </c>
      <c r="L43" s="302" t="str">
        <f ca="1">IF(input!AC14=1,1,"")</f>
        <v/>
      </c>
      <c r="M43" s="300" t="str">
        <f ca="1">IF(input!AD14&gt;=1,input!AD14,"")</f>
        <v/>
      </c>
      <c r="N43" s="119"/>
      <c r="O43" s="299" t="str">
        <f>input!I41</f>
        <v/>
      </c>
      <c r="P43" s="302" t="str">
        <f>input!J41</f>
        <v/>
      </c>
      <c r="Q43" s="302" t="str">
        <f>input!K41</f>
        <v/>
      </c>
      <c r="R43" s="302" t="str">
        <f>input!L41</f>
        <v>08</v>
      </c>
      <c r="S43" s="302" t="str">
        <f>input!M41</f>
        <v>48</v>
      </c>
      <c r="T43" s="302" t="str">
        <f>input!N41</f>
        <v/>
      </c>
      <c r="U43" s="302" t="str">
        <f>input!O41</f>
        <v>S</v>
      </c>
      <c r="V43" s="300" t="str">
        <f>input!P41</f>
        <v>3</v>
      </c>
      <c r="W43" s="119"/>
      <c r="X43" s="299" t="str">
        <f>input!I92</f>
        <v/>
      </c>
      <c r="Y43" s="302" t="str">
        <f>input!J92</f>
        <v/>
      </c>
      <c r="Z43" s="302" t="str">
        <f>input!K92</f>
        <v/>
      </c>
      <c r="AA43" s="302" t="str">
        <f>input!L92</f>
        <v/>
      </c>
      <c r="AB43" s="302" t="str">
        <f>input!M92</f>
        <v/>
      </c>
      <c r="AC43" s="302" t="str">
        <f>input!N92</f>
        <v/>
      </c>
      <c r="AD43" s="302" t="str">
        <f>input!O92</f>
        <v/>
      </c>
      <c r="AE43" s="300" t="str">
        <f>input!P92</f>
        <v/>
      </c>
    </row>
    <row r="44" spans="1:31" ht="12.75" customHeight="1" x14ac:dyDescent="0.15">
      <c r="A44" s="230">
        <f ca="1">IF(namelist!F22="","",(namelist!F22))</f>
        <v>7</v>
      </c>
      <c r="B44" s="231" t="str">
        <f ca="1">IF(namelist!H22=0,"",namelist!H22)</f>
        <v/>
      </c>
      <c r="C44" s="651" t="str">
        <f ca="1">IF(namelist!G22="","",(namelist!G22))</f>
        <v>て</v>
      </c>
      <c r="D44" s="651"/>
      <c r="E44" s="651"/>
      <c r="F44" s="651"/>
      <c r="G44" s="651"/>
      <c r="H44" s="113">
        <f ca="1">IF(input!Z15&gt;=1,input!Z15,"")</f>
        <v>1</v>
      </c>
      <c r="I44" s="114" t="str">
        <f ca="1">IF(input!AA15&gt;=1,input!AA15,"")</f>
        <v/>
      </c>
      <c r="J44" s="83" t="str">
        <f ca="1">IF(input!AB15="","",IF(input!AB15=0,"",1))</f>
        <v/>
      </c>
      <c r="K44" s="83" t="str">
        <f ca="1">IF(input!AB15=2,1,IF(input!AB15=3,2,""))</f>
        <v/>
      </c>
      <c r="L44" s="83" t="str">
        <f ca="1">IF(input!AC15=1,1,"")</f>
        <v/>
      </c>
      <c r="M44" s="115" t="str">
        <f ca="1">IF(input!AD15&gt;=1,input!AD15,"")</f>
        <v/>
      </c>
      <c r="N44" s="119"/>
      <c r="O44" s="116" t="str">
        <f>input!I42</f>
        <v>6</v>
      </c>
      <c r="P44" s="117" t="str">
        <f>input!J42</f>
        <v/>
      </c>
      <c r="Q44" s="117">
        <f>input!K42</f>
        <v>13</v>
      </c>
      <c r="R44" s="117" t="str">
        <f>input!L42</f>
        <v>09</v>
      </c>
      <c r="S44" s="117" t="str">
        <f>input!M42</f>
        <v>25</v>
      </c>
      <c r="T44" s="117" t="str">
        <f>input!N42</f>
        <v/>
      </c>
      <c r="U44" s="117" t="str">
        <f>input!O42</f>
        <v/>
      </c>
      <c r="V44" s="118" t="str">
        <f>input!P42</f>
        <v/>
      </c>
      <c r="W44" s="119"/>
      <c r="X44" s="116" t="str">
        <f>input!I93</f>
        <v/>
      </c>
      <c r="Y44" s="117" t="str">
        <f>input!J93</f>
        <v/>
      </c>
      <c r="Z44" s="117" t="str">
        <f>input!K93</f>
        <v/>
      </c>
      <c r="AA44" s="117" t="str">
        <f>input!L93</f>
        <v/>
      </c>
      <c r="AB44" s="117" t="str">
        <f>input!M93</f>
        <v/>
      </c>
      <c r="AC44" s="117" t="str">
        <f>input!N93</f>
        <v/>
      </c>
      <c r="AD44" s="117" t="str">
        <f>input!O93</f>
        <v/>
      </c>
      <c r="AE44" s="118" t="str">
        <f>input!P93</f>
        <v/>
      </c>
    </row>
    <row r="45" spans="1:31" ht="12.75" customHeight="1" x14ac:dyDescent="0.15">
      <c r="A45" s="299">
        <f ca="1">IF(namelist!F23="","",(namelist!F23))</f>
        <v>8</v>
      </c>
      <c r="B45" s="300" t="str">
        <f ca="1">IF(namelist!H23=0,"",namelist!H23)</f>
        <v/>
      </c>
      <c r="C45" s="646" t="str">
        <f ca="1">IF(namelist!G23="","",(namelist!G23))</f>
        <v>と</v>
      </c>
      <c r="D45" s="646"/>
      <c r="E45" s="646"/>
      <c r="F45" s="646"/>
      <c r="G45" s="646"/>
      <c r="H45" s="301">
        <f ca="1">IF(input!Z16&gt;=1,input!Z16,"")</f>
        <v>1</v>
      </c>
      <c r="I45" s="299" t="str">
        <f ca="1">IF(input!AA16&gt;=1,input!AA16,"")</f>
        <v/>
      </c>
      <c r="J45" s="302" t="str">
        <f ca="1">IF(input!AB16="","",IF(input!AB16=0,"",1))</f>
        <v/>
      </c>
      <c r="K45" s="302" t="str">
        <f ca="1">IF(input!AB16=2,1,IF(input!AB16=3,2,""))</f>
        <v/>
      </c>
      <c r="L45" s="302" t="str">
        <f ca="1">IF(input!AC16=1,1,"")</f>
        <v/>
      </c>
      <c r="M45" s="300" t="str">
        <f ca="1">IF(input!AD16&gt;=1,input!AD16,"")</f>
        <v/>
      </c>
      <c r="N45" s="119"/>
      <c r="O45" s="299" t="str">
        <f>input!I43</f>
        <v>9</v>
      </c>
      <c r="P45" s="302" t="str">
        <f>input!J43</f>
        <v/>
      </c>
      <c r="Q45" s="302">
        <f>input!K43</f>
        <v>14</v>
      </c>
      <c r="R45" s="302" t="str">
        <f>input!L43</f>
        <v>10</v>
      </c>
      <c r="S45" s="302" t="str">
        <f>input!M43</f>
        <v>16</v>
      </c>
      <c r="T45" s="302" t="str">
        <f>input!N43</f>
        <v/>
      </c>
      <c r="U45" s="302" t="str">
        <f>input!O43</f>
        <v/>
      </c>
      <c r="V45" s="300" t="str">
        <f>input!P43</f>
        <v/>
      </c>
      <c r="W45" s="119"/>
      <c r="X45" s="299" t="str">
        <f>input!I94</f>
        <v/>
      </c>
      <c r="Y45" s="302" t="str">
        <f>input!J94</f>
        <v/>
      </c>
      <c r="Z45" s="302" t="str">
        <f>input!K94</f>
        <v/>
      </c>
      <c r="AA45" s="302" t="str">
        <f>input!L94</f>
        <v/>
      </c>
      <c r="AB45" s="302" t="str">
        <f>input!M94</f>
        <v/>
      </c>
      <c r="AC45" s="302" t="str">
        <f>input!N94</f>
        <v/>
      </c>
      <c r="AD45" s="302" t="str">
        <f>input!O94</f>
        <v/>
      </c>
      <c r="AE45" s="300" t="str">
        <f>input!P94</f>
        <v/>
      </c>
    </row>
    <row r="46" spans="1:31" ht="12.75" customHeight="1" x14ac:dyDescent="0.15">
      <c r="A46" s="230">
        <f ca="1">IF(namelist!F24="","",(namelist!F24))</f>
        <v>9</v>
      </c>
      <c r="B46" s="231" t="str">
        <f ca="1">IF(namelist!H24=0,"",namelist!H24)</f>
        <v/>
      </c>
      <c r="C46" s="651" t="str">
        <f ca="1">IF(namelist!G24="","",(namelist!G24))</f>
        <v>な</v>
      </c>
      <c r="D46" s="651"/>
      <c r="E46" s="651"/>
      <c r="F46" s="651"/>
      <c r="G46" s="651"/>
      <c r="H46" s="113">
        <f ca="1">IF(input!Z17&gt;=1,input!Z17,"")</f>
        <v>3</v>
      </c>
      <c r="I46" s="114" t="str">
        <f ca="1">IF(input!AA17&gt;=1,input!AA17,"")</f>
        <v/>
      </c>
      <c r="J46" s="83" t="str">
        <f ca="1">IF(input!AB17="","",IF(input!AB17=0,"",1))</f>
        <v/>
      </c>
      <c r="K46" s="83" t="str">
        <f ca="1">IF(input!AB17=2,1,IF(input!AB17=3,2,""))</f>
        <v/>
      </c>
      <c r="L46" s="83" t="str">
        <f ca="1">IF(input!AC17=1,1,"")</f>
        <v/>
      </c>
      <c r="M46" s="115" t="str">
        <f ca="1">IF(input!AD17&gt;=1,input!AD17,"")</f>
        <v/>
      </c>
      <c r="N46" s="119"/>
      <c r="O46" s="116" t="str">
        <f>input!I44</f>
        <v/>
      </c>
      <c r="P46" s="117" t="str">
        <f>input!J44</f>
        <v/>
      </c>
      <c r="Q46" s="117" t="str">
        <f>input!K44</f>
        <v/>
      </c>
      <c r="R46" s="117" t="str">
        <f>input!L44</f>
        <v>11</v>
      </c>
      <c r="S46" s="117" t="str">
        <f>input!M44</f>
        <v>15</v>
      </c>
      <c r="T46" s="117">
        <f>input!N44</f>
        <v>13</v>
      </c>
      <c r="U46" s="117" t="str">
        <f>input!O44</f>
        <v/>
      </c>
      <c r="V46" s="118" t="str">
        <f>input!P44</f>
        <v>5</v>
      </c>
      <c r="W46" s="119"/>
      <c r="X46" s="116" t="str">
        <f>input!I95</f>
        <v/>
      </c>
      <c r="Y46" s="117" t="str">
        <f>input!J95</f>
        <v/>
      </c>
      <c r="Z46" s="117" t="str">
        <f>input!K95</f>
        <v/>
      </c>
      <c r="AA46" s="117" t="str">
        <f>input!L95</f>
        <v/>
      </c>
      <c r="AB46" s="117" t="str">
        <f>input!M95</f>
        <v/>
      </c>
      <c r="AC46" s="117" t="str">
        <f>input!N95</f>
        <v/>
      </c>
      <c r="AD46" s="117" t="str">
        <f>input!O95</f>
        <v/>
      </c>
      <c r="AE46" s="118" t="str">
        <f>input!P95</f>
        <v/>
      </c>
    </row>
    <row r="47" spans="1:31" ht="12.75" customHeight="1" x14ac:dyDescent="0.15">
      <c r="A47" s="299">
        <f ca="1">IF(namelist!F25="","",(namelist!F25))</f>
        <v>10</v>
      </c>
      <c r="B47" s="300" t="str">
        <f ca="1">IF(namelist!H25=0,"",namelist!H25)</f>
        <v/>
      </c>
      <c r="C47" s="646" t="str">
        <f ca="1">IF(namelist!G25="","",(namelist!G25))</f>
        <v>に</v>
      </c>
      <c r="D47" s="646"/>
      <c r="E47" s="646"/>
      <c r="F47" s="646"/>
      <c r="G47" s="646"/>
      <c r="H47" s="301">
        <f ca="1">IF(input!Z18&gt;=1,input!Z18,"")</f>
        <v>4</v>
      </c>
      <c r="I47" s="299" t="str">
        <f ca="1">IF(input!AA18&gt;=1,input!AA18,"")</f>
        <v/>
      </c>
      <c r="J47" s="302">
        <f ca="1">IF(input!AB18="","",IF(input!AB18=0,"",1))</f>
        <v>1</v>
      </c>
      <c r="K47" s="302" t="str">
        <f ca="1">IF(input!AB18=2,1,IF(input!AB18=3,2,""))</f>
        <v/>
      </c>
      <c r="L47" s="302" t="str">
        <f ca="1">IF(input!AC18=1,1,"")</f>
        <v/>
      </c>
      <c r="M47" s="300" t="str">
        <f ca="1">IF(input!AD18&gt;=1,input!AD18,"")</f>
        <v/>
      </c>
      <c r="N47" s="119"/>
      <c r="O47" s="299" t="str">
        <f>input!I45</f>
        <v>1</v>
      </c>
      <c r="P47" s="302" t="str">
        <f>input!J45</f>
        <v/>
      </c>
      <c r="Q47" s="302">
        <f>input!K45</f>
        <v>15</v>
      </c>
      <c r="R47" s="302" t="str">
        <f>input!L45</f>
        <v>11</v>
      </c>
      <c r="S47" s="302" t="str">
        <f>input!M45</f>
        <v>30</v>
      </c>
      <c r="T47" s="302" t="str">
        <f>input!N45</f>
        <v/>
      </c>
      <c r="U47" s="302" t="str">
        <f>input!O45</f>
        <v/>
      </c>
      <c r="V47" s="300" t="str">
        <f>input!P45</f>
        <v/>
      </c>
      <c r="W47" s="119"/>
      <c r="X47" s="299" t="str">
        <f>input!I96</f>
        <v/>
      </c>
      <c r="Y47" s="302" t="str">
        <f>input!J96</f>
        <v/>
      </c>
      <c r="Z47" s="302" t="str">
        <f>input!K96</f>
        <v/>
      </c>
      <c r="AA47" s="302" t="str">
        <f>input!L96</f>
        <v/>
      </c>
      <c r="AB47" s="302" t="str">
        <f>input!M96</f>
        <v/>
      </c>
      <c r="AC47" s="302" t="str">
        <f>input!N96</f>
        <v/>
      </c>
      <c r="AD47" s="302" t="str">
        <f>input!O96</f>
        <v/>
      </c>
      <c r="AE47" s="300" t="str">
        <f>input!P96</f>
        <v/>
      </c>
    </row>
    <row r="48" spans="1:31" ht="12.75" customHeight="1" x14ac:dyDescent="0.15">
      <c r="A48" s="230">
        <f ca="1">IF(namelist!F26="","",(namelist!F26))</f>
        <v>11</v>
      </c>
      <c r="B48" s="231" t="str">
        <f ca="1">IF(namelist!H26=0,"",namelist!H26)</f>
        <v/>
      </c>
      <c r="C48" s="651" t="str">
        <f ca="1">IF(namelist!G26="","",(namelist!G26))</f>
        <v>ぬ</v>
      </c>
      <c r="D48" s="651"/>
      <c r="E48" s="651"/>
      <c r="F48" s="651"/>
      <c r="G48" s="651"/>
      <c r="H48" s="113" t="str">
        <f ca="1">IF(input!Z19&gt;=1,input!Z19,"")</f>
        <v/>
      </c>
      <c r="I48" s="114" t="str">
        <f ca="1">IF(input!AA19&gt;=1,input!AA19,"")</f>
        <v/>
      </c>
      <c r="J48" s="83" t="str">
        <f ca="1">IF(input!AB19="","",IF(input!AB19=0,"",1))</f>
        <v/>
      </c>
      <c r="K48" s="83" t="str">
        <f ca="1">IF(input!AB19=2,1,IF(input!AB19=3,2,""))</f>
        <v/>
      </c>
      <c r="L48" s="83" t="str">
        <f ca="1">IF(input!AC19=1,1,"")</f>
        <v/>
      </c>
      <c r="M48" s="115" t="str">
        <f ca="1">IF(input!AD19&gt;=1,input!AD19,"")</f>
        <v/>
      </c>
      <c r="N48" s="119"/>
      <c r="O48" s="116" t="str">
        <f>input!I46</f>
        <v>1</v>
      </c>
      <c r="P48" s="117" t="str">
        <f>input!J46</f>
        <v>S</v>
      </c>
      <c r="Q48" s="117" t="str">
        <f>input!K46</f>
        <v/>
      </c>
      <c r="R48" s="117" t="str">
        <f>input!L46</f>
        <v>12</v>
      </c>
      <c r="S48" s="117" t="str">
        <f>input!M46</f>
        <v>48</v>
      </c>
      <c r="T48" s="117">
        <f>input!N46</f>
        <v>14</v>
      </c>
      <c r="U48" s="117" t="str">
        <f>input!O46</f>
        <v>○</v>
      </c>
      <c r="V48" s="118" t="str">
        <f>input!P46</f>
        <v>2</v>
      </c>
      <c r="W48" s="119"/>
      <c r="X48" s="116" t="str">
        <f>input!I97</f>
        <v/>
      </c>
      <c r="Y48" s="117" t="str">
        <f>input!J97</f>
        <v/>
      </c>
      <c r="Z48" s="117" t="str">
        <f>input!K97</f>
        <v/>
      </c>
      <c r="AA48" s="117" t="str">
        <f>input!L97</f>
        <v/>
      </c>
      <c r="AB48" s="117" t="str">
        <f>input!M97</f>
        <v/>
      </c>
      <c r="AC48" s="117" t="str">
        <f>input!N97</f>
        <v/>
      </c>
      <c r="AD48" s="117" t="str">
        <f>input!O97</f>
        <v/>
      </c>
      <c r="AE48" s="118" t="str">
        <f>input!P97</f>
        <v/>
      </c>
    </row>
    <row r="49" spans="1:31" ht="12.75" customHeight="1" x14ac:dyDescent="0.15">
      <c r="A49" s="299">
        <f ca="1">IF(namelist!F27="","",(namelist!F27))</f>
        <v>12</v>
      </c>
      <c r="B49" s="300" t="str">
        <f ca="1">IF(namelist!H27=0,"",namelist!H27)</f>
        <v/>
      </c>
      <c r="C49" s="646" t="str">
        <f ca="1">IF(namelist!G27="","",(namelist!G27))</f>
        <v>ね</v>
      </c>
      <c r="D49" s="646"/>
      <c r="E49" s="646"/>
      <c r="F49" s="646"/>
      <c r="G49" s="646"/>
      <c r="H49" s="301" t="str">
        <f ca="1">IF(input!Z20&gt;=1,input!Z20,"")</f>
        <v/>
      </c>
      <c r="I49" s="299">
        <f ca="1">IF(input!AA20&gt;=1,input!AA20,"")</f>
        <v>1</v>
      </c>
      <c r="J49" s="302" t="str">
        <f ca="1">IF(input!AB20="","",IF(input!AB20=0,"",1))</f>
        <v/>
      </c>
      <c r="K49" s="302" t="str">
        <f ca="1">IF(input!AB20=2,1,IF(input!AB20=3,2,""))</f>
        <v/>
      </c>
      <c r="L49" s="302" t="str">
        <f ca="1">IF(input!AC20=1,1,"")</f>
        <v/>
      </c>
      <c r="M49" s="300" t="str">
        <f ca="1">IF(input!AD20&gt;=1,input!AD20,"")</f>
        <v/>
      </c>
      <c r="N49" s="119"/>
      <c r="O49" s="299" t="str">
        <f>input!I47</f>
        <v/>
      </c>
      <c r="P49" s="302" t="str">
        <f>input!J47</f>
        <v/>
      </c>
      <c r="Q49" s="302" t="str">
        <f>input!K47</f>
        <v/>
      </c>
      <c r="R49" s="302" t="str">
        <f>input!L47</f>
        <v>15</v>
      </c>
      <c r="S49" s="302" t="str">
        <f>input!M47</f>
        <v>13</v>
      </c>
      <c r="T49" s="302">
        <f>input!N47</f>
        <v>15</v>
      </c>
      <c r="U49" s="302" t="str">
        <f>input!O47</f>
        <v/>
      </c>
      <c r="V49" s="300" t="str">
        <f>input!P47</f>
        <v>5</v>
      </c>
      <c r="W49" s="119"/>
      <c r="X49" s="299" t="str">
        <f>input!I98</f>
        <v/>
      </c>
      <c r="Y49" s="302" t="str">
        <f>input!J98</f>
        <v/>
      </c>
      <c r="Z49" s="302" t="str">
        <f>input!K98</f>
        <v/>
      </c>
      <c r="AA49" s="302" t="str">
        <f>input!L98</f>
        <v/>
      </c>
      <c r="AB49" s="302" t="str">
        <f>input!M98</f>
        <v/>
      </c>
      <c r="AC49" s="302" t="str">
        <f>input!N98</f>
        <v/>
      </c>
      <c r="AD49" s="302" t="str">
        <f>input!O98</f>
        <v/>
      </c>
      <c r="AE49" s="300" t="str">
        <f>input!P98</f>
        <v/>
      </c>
    </row>
    <row r="50" spans="1:31" ht="12.75" customHeight="1" x14ac:dyDescent="0.15">
      <c r="A50" s="230" t="str">
        <f ca="1">IF(namelist!F28="","",(namelist!F28))</f>
        <v/>
      </c>
      <c r="B50" s="231" t="str">
        <f ca="1">IF(namelist!H28=0,"",namelist!H28)</f>
        <v/>
      </c>
      <c r="C50" s="651" t="str">
        <f ca="1">IF(namelist!G28="","",(namelist!G28))</f>
        <v/>
      </c>
      <c r="D50" s="651"/>
      <c r="E50" s="651"/>
      <c r="F50" s="651"/>
      <c r="G50" s="651"/>
      <c r="H50" s="113" t="str">
        <f ca="1">IF(input!Z21&gt;=1,input!Z21,"")</f>
        <v/>
      </c>
      <c r="I50" s="114" t="str">
        <f ca="1">IF(input!AA21&gt;=1,input!AA21,"")</f>
        <v/>
      </c>
      <c r="J50" s="83" t="str">
        <f ca="1">IF(input!AB21="","",IF(input!AB21=0,"",1))</f>
        <v/>
      </c>
      <c r="K50" s="83" t="str">
        <f ca="1">IF(input!AB21=2,1,IF(input!AB21=3,2,""))</f>
        <v/>
      </c>
      <c r="L50" s="83" t="str">
        <f ca="1">IF(input!AC21=1,1,"")</f>
        <v/>
      </c>
      <c r="M50" s="115" t="str">
        <f ca="1">IF(input!AD21&gt;=1,input!AD21,"")</f>
        <v/>
      </c>
      <c r="N50" s="119"/>
      <c r="O50" s="116" t="str">
        <f>input!I48</f>
        <v>1</v>
      </c>
      <c r="P50" s="117" t="str">
        <f>input!J48</f>
        <v/>
      </c>
      <c r="Q50" s="117">
        <f>input!K48</f>
        <v>16</v>
      </c>
      <c r="R50" s="117" t="str">
        <f>input!L48</f>
        <v>15</v>
      </c>
      <c r="S50" s="117" t="str">
        <f>input!M48</f>
        <v>52</v>
      </c>
      <c r="T50" s="117" t="str">
        <f>input!N48</f>
        <v/>
      </c>
      <c r="U50" s="117" t="str">
        <f>input!O48</f>
        <v/>
      </c>
      <c r="V50" s="118" t="str">
        <f>input!P48</f>
        <v/>
      </c>
      <c r="W50" s="119"/>
      <c r="X50" s="116" t="str">
        <f>input!I99</f>
        <v/>
      </c>
      <c r="Y50" s="117" t="str">
        <f>input!J99</f>
        <v/>
      </c>
      <c r="Z50" s="117" t="str">
        <f>input!K99</f>
        <v/>
      </c>
      <c r="AA50" s="117" t="str">
        <f>input!L99</f>
        <v/>
      </c>
      <c r="AB50" s="117" t="str">
        <f>input!M99</f>
        <v/>
      </c>
      <c r="AC50" s="117" t="str">
        <f>input!N99</f>
        <v/>
      </c>
      <c r="AD50" s="117" t="str">
        <f>input!O99</f>
        <v/>
      </c>
      <c r="AE50" s="118" t="str">
        <f>input!P99</f>
        <v/>
      </c>
    </row>
    <row r="51" spans="1:31" ht="12.75" customHeight="1" x14ac:dyDescent="0.15">
      <c r="A51" s="299" t="str">
        <f ca="1">IF(namelist!F29="","",(namelist!F29))</f>
        <v/>
      </c>
      <c r="B51" s="300" t="str">
        <f ca="1">IF(namelist!H29=0,"",namelist!H29)</f>
        <v/>
      </c>
      <c r="C51" s="646" t="str">
        <f ca="1">IF(namelist!G29="","",(namelist!G29))</f>
        <v/>
      </c>
      <c r="D51" s="646"/>
      <c r="E51" s="646"/>
      <c r="F51" s="646"/>
      <c r="G51" s="646"/>
      <c r="H51" s="301" t="str">
        <f ca="1">IF(input!Z22&gt;=1,input!Z22,"")</f>
        <v/>
      </c>
      <c r="I51" s="299" t="str">
        <f ca="1">IF(input!AA22&gt;=1,input!AA22,"")</f>
        <v/>
      </c>
      <c r="J51" s="302" t="str">
        <f ca="1">IF(input!AB22="","",IF(input!AB22=0,"",1))</f>
        <v/>
      </c>
      <c r="K51" s="302" t="str">
        <f ca="1">IF(input!AB22=2,1,IF(input!AB22=3,2,""))</f>
        <v/>
      </c>
      <c r="L51" s="302" t="str">
        <f ca="1">IF(input!AC22=1,1,"")</f>
        <v/>
      </c>
      <c r="M51" s="300" t="str">
        <f ca="1">IF(input!AD22&gt;=1,input!AD22,"")</f>
        <v/>
      </c>
      <c r="N51" s="119"/>
      <c r="O51" s="299" t="str">
        <f>input!I49</f>
        <v/>
      </c>
      <c r="P51" s="302" t="str">
        <f>input!J49</f>
        <v/>
      </c>
      <c r="Q51" s="302" t="str">
        <f>input!K49</f>
        <v/>
      </c>
      <c r="R51" s="302" t="str">
        <f>input!L49</f>
        <v>17</v>
      </c>
      <c r="S51" s="302" t="str">
        <f>input!M49</f>
        <v>45</v>
      </c>
      <c r="T51" s="302">
        <f>input!N49</f>
        <v>16</v>
      </c>
      <c r="U51" s="302" t="str">
        <f>input!O49</f>
        <v/>
      </c>
      <c r="V51" s="300" t="str">
        <f>input!P49</f>
        <v>10</v>
      </c>
      <c r="W51" s="119"/>
      <c r="X51" s="299" t="str">
        <f>input!I100</f>
        <v/>
      </c>
      <c r="Y51" s="302" t="str">
        <f>input!J100</f>
        <v/>
      </c>
      <c r="Z51" s="302" t="str">
        <f>input!K100</f>
        <v/>
      </c>
      <c r="AA51" s="302" t="str">
        <f>input!L100</f>
        <v/>
      </c>
      <c r="AB51" s="302" t="str">
        <f>input!M100</f>
        <v/>
      </c>
      <c r="AC51" s="302" t="str">
        <f>input!N100</f>
        <v/>
      </c>
      <c r="AD51" s="302" t="str">
        <f>input!O100</f>
        <v/>
      </c>
      <c r="AE51" s="300" t="str">
        <f>input!P100</f>
        <v/>
      </c>
    </row>
    <row r="52" spans="1:31" ht="12.75" customHeight="1" x14ac:dyDescent="0.15">
      <c r="A52" s="230" t="str">
        <f ca="1">IF(namelist!F30="","",(namelist!F30))</f>
        <v/>
      </c>
      <c r="B52" s="231" t="str">
        <f ca="1">IF(namelist!H30=0,"",namelist!H30)</f>
        <v/>
      </c>
      <c r="C52" s="651" t="str">
        <f ca="1">IF(namelist!G30="","",(namelist!G30))</f>
        <v/>
      </c>
      <c r="D52" s="651"/>
      <c r="E52" s="651"/>
      <c r="F52" s="651"/>
      <c r="G52" s="651"/>
      <c r="H52" s="113" t="str">
        <f ca="1">IF(input!Z23&gt;=1,input!Z23,"")</f>
        <v/>
      </c>
      <c r="I52" s="114" t="str">
        <f ca="1">IF(input!AA23&gt;=1,input!AA23,"")</f>
        <v/>
      </c>
      <c r="J52" s="83" t="str">
        <f ca="1">IF(input!AB23="","",IF(input!AB23=0,"",1))</f>
        <v/>
      </c>
      <c r="K52" s="83" t="str">
        <f ca="1">IF(input!AB23=2,1,IF(input!AB23=3,2,""))</f>
        <v/>
      </c>
      <c r="L52" s="83" t="str">
        <f ca="1">IF(input!AC23=1,1,"")</f>
        <v/>
      </c>
      <c r="M52" s="115" t="str">
        <f ca="1">IF(input!AD23&gt;=1,input!AD23,"")</f>
        <v/>
      </c>
      <c r="N52" s="119"/>
      <c r="O52" s="116" t="str">
        <f>input!I50</f>
        <v>13</v>
      </c>
      <c r="P52" s="117" t="str">
        <f>input!J50</f>
        <v>×</v>
      </c>
      <c r="Q52" s="117" t="str">
        <f>input!K50</f>
        <v/>
      </c>
      <c r="R52" s="117" t="str">
        <f>input!L50</f>
        <v>22</v>
      </c>
      <c r="S52" s="117" t="str">
        <f>input!M50</f>
        <v>53</v>
      </c>
      <c r="T52" s="117" t="str">
        <f>input!N50</f>
        <v/>
      </c>
      <c r="U52" s="117" t="str">
        <f>input!O50</f>
        <v>S</v>
      </c>
      <c r="V52" s="118" t="str">
        <f>input!P50</f>
        <v>3</v>
      </c>
      <c r="W52" s="119"/>
      <c r="X52" s="116" t="str">
        <f>input!I101</f>
        <v/>
      </c>
      <c r="Y52" s="117" t="str">
        <f>input!J101</f>
        <v/>
      </c>
      <c r="Z52" s="117" t="str">
        <f>input!K101</f>
        <v/>
      </c>
      <c r="AA52" s="117" t="str">
        <f>input!L101</f>
        <v/>
      </c>
      <c r="AB52" s="117" t="str">
        <f>input!M101</f>
        <v/>
      </c>
      <c r="AC52" s="117" t="str">
        <f>input!N101</f>
        <v/>
      </c>
      <c r="AD52" s="117" t="str">
        <f>input!O101</f>
        <v/>
      </c>
      <c r="AE52" s="118" t="str">
        <f>input!P101</f>
        <v/>
      </c>
    </row>
    <row r="53" spans="1:31" ht="12.75" customHeight="1" x14ac:dyDescent="0.15">
      <c r="A53" s="303" t="str">
        <f ca="1">IF(namelist!F31="","",(namelist!F31))</f>
        <v/>
      </c>
      <c r="B53" s="305" t="str">
        <f ca="1">IF(namelist!H31=0,"",namelist!H31)</f>
        <v/>
      </c>
      <c r="C53" s="646" t="str">
        <f ca="1">IF(namelist!G31="","",(namelist!G31))</f>
        <v/>
      </c>
      <c r="D53" s="646"/>
      <c r="E53" s="646"/>
      <c r="F53" s="646"/>
      <c r="G53" s="646"/>
      <c r="H53" s="301" t="str">
        <f ca="1">IF(input!Z24&gt;=1,input!Z24,"")</f>
        <v/>
      </c>
      <c r="I53" s="303" t="str">
        <f ca="1">IF(input!AA24&gt;=1,input!AA24,"")</f>
        <v/>
      </c>
      <c r="J53" s="304" t="str">
        <f ca="1">IF(input!AB24="","",IF(input!AB24=0,"",1))</f>
        <v/>
      </c>
      <c r="K53" s="304" t="str">
        <f ca="1">IF(input!AB24=2,1,IF(input!AB24=3,2,""))</f>
        <v/>
      </c>
      <c r="L53" s="304" t="str">
        <f ca="1">IF(input!AC24=1,1,"")</f>
        <v/>
      </c>
      <c r="M53" s="305" t="str">
        <f ca="1">IF(input!AD24&gt;=1,input!AD24,"")</f>
        <v/>
      </c>
      <c r="N53" s="119"/>
      <c r="O53" s="299" t="str">
        <f>input!I51</f>
        <v>8</v>
      </c>
      <c r="P53" s="302" t="str">
        <f>input!J51</f>
        <v/>
      </c>
      <c r="Q53" s="302">
        <f>input!K51</f>
        <v>17</v>
      </c>
      <c r="R53" s="302" t="str">
        <f>input!L51</f>
        <v>22</v>
      </c>
      <c r="S53" s="302" t="str">
        <f>input!M51</f>
        <v>35</v>
      </c>
      <c r="T53" s="302" t="str">
        <f>input!N51</f>
        <v/>
      </c>
      <c r="U53" s="302" t="str">
        <f>input!O51</f>
        <v/>
      </c>
      <c r="V53" s="300" t="str">
        <f>input!P51</f>
        <v/>
      </c>
      <c r="W53" s="119"/>
      <c r="X53" s="299" t="str">
        <f>input!I102</f>
        <v/>
      </c>
      <c r="Y53" s="302" t="str">
        <f>input!J102</f>
        <v/>
      </c>
      <c r="Z53" s="302" t="str">
        <f>input!K102</f>
        <v/>
      </c>
      <c r="AA53" s="302" t="str">
        <f>input!L102</f>
        <v/>
      </c>
      <c r="AB53" s="302" t="str">
        <f>input!M102</f>
        <v/>
      </c>
      <c r="AC53" s="302" t="str">
        <f>input!N102</f>
        <v/>
      </c>
      <c r="AD53" s="302" t="str">
        <f>input!O102</f>
        <v/>
      </c>
      <c r="AE53" s="300" t="str">
        <f>input!P102</f>
        <v/>
      </c>
    </row>
    <row r="54" spans="1:31" ht="12.75" customHeight="1" x14ac:dyDescent="0.15">
      <c r="A54" s="661" t="str">
        <f>IF(namelist!F33="","",(namelist!F33))</f>
        <v>監督Ａ</v>
      </c>
      <c r="B54" s="662"/>
      <c r="C54" s="690" t="str">
        <f>IF(namelist!G33="","",(namelist!G33))</f>
        <v>綾羅木</v>
      </c>
      <c r="D54" s="691"/>
      <c r="E54" s="691"/>
      <c r="F54" s="691"/>
      <c r="G54" s="692"/>
      <c r="H54" s="120"/>
      <c r="I54" s="114">
        <f>IF(input!AA25&gt;=1,input!AA25,"")</f>
        <v>1</v>
      </c>
      <c r="J54" s="83" t="str">
        <f>IF(input!AB25="","",IF(input!AB25=0,"",1))</f>
        <v/>
      </c>
      <c r="K54" s="83" t="str">
        <f>IF(input!AB25=2,1,IF(input!AB25=3,2,""))</f>
        <v/>
      </c>
      <c r="L54" s="83" t="str">
        <f>IF(input!AC25=1,1,"")</f>
        <v/>
      </c>
      <c r="M54" s="115" t="str">
        <f>IF(input!AD25&gt;=1,input!AD25,"")</f>
        <v/>
      </c>
      <c r="N54" s="119"/>
      <c r="O54" s="116" t="str">
        <f>input!I52</f>
        <v/>
      </c>
      <c r="P54" s="117" t="str">
        <f>input!J52</f>
        <v/>
      </c>
      <c r="Q54" s="117" t="str">
        <f>input!K52</f>
        <v/>
      </c>
      <c r="R54" s="117" t="str">
        <f>input!L52</f>
        <v>23</v>
      </c>
      <c r="S54" s="117" t="str">
        <f>input!M52</f>
        <v>37</v>
      </c>
      <c r="T54" s="117">
        <f>input!N52</f>
        <v>17</v>
      </c>
      <c r="U54" s="117" t="str">
        <f>input!O52</f>
        <v/>
      </c>
      <c r="V54" s="118" t="str">
        <f>input!P52</f>
        <v>10</v>
      </c>
      <c r="W54" s="119"/>
      <c r="X54" s="125" t="str">
        <f>input!I103</f>
        <v/>
      </c>
      <c r="Y54" s="126" t="str">
        <f>input!J103</f>
        <v/>
      </c>
      <c r="Z54" s="126" t="str">
        <f>input!K103</f>
        <v/>
      </c>
      <c r="AA54" s="126" t="str">
        <f>input!L103</f>
        <v/>
      </c>
      <c r="AB54" s="126" t="str">
        <f>input!M103</f>
        <v/>
      </c>
      <c r="AC54" s="126" t="str">
        <f>input!N103</f>
        <v/>
      </c>
      <c r="AD54" s="126" t="str">
        <f>input!O103</f>
        <v/>
      </c>
      <c r="AE54" s="127" t="str">
        <f>input!P103</f>
        <v/>
      </c>
    </row>
    <row r="55" spans="1:31" ht="12.75" customHeight="1" x14ac:dyDescent="0.15">
      <c r="A55" s="659" t="str">
        <f>IF(namelist!F34="","",(namelist!F34))</f>
        <v>役員Ｂ</v>
      </c>
      <c r="B55" s="660"/>
      <c r="C55" s="647" t="str">
        <f>IF(namelist!G34=0,"",(namelist!G34))</f>
        <v>安岡</v>
      </c>
      <c r="D55" s="648"/>
      <c r="E55" s="648"/>
      <c r="F55" s="648"/>
      <c r="G55" s="649"/>
      <c r="H55" s="306"/>
      <c r="I55" s="299" t="str">
        <f>IF(input!AA26&gt;=1,input!AA26,"")</f>
        <v/>
      </c>
      <c r="J55" s="302" t="str">
        <f>IF(input!AB26="","",IF(input!AB26=0,"",1))</f>
        <v/>
      </c>
      <c r="K55" s="302" t="str">
        <f>IF(input!AB26=2,1,IF(input!AB26=3,2,""))</f>
        <v/>
      </c>
      <c r="L55" s="302" t="str">
        <f>IF(input!AC26=1,1,"")</f>
        <v/>
      </c>
      <c r="M55" s="300" t="str">
        <f>IF(input!AD26&gt;=1,input!AD26,"")</f>
        <v/>
      </c>
      <c r="N55" s="119"/>
      <c r="O55" s="299" t="str">
        <f>input!I53</f>
        <v>3</v>
      </c>
      <c r="P55" s="302" t="str">
        <f>input!J53</f>
        <v/>
      </c>
      <c r="Q55" s="302">
        <f>input!K53</f>
        <v>18</v>
      </c>
      <c r="R55" s="302" t="str">
        <f>input!L53</f>
        <v>24</v>
      </c>
      <c r="S55" s="302" t="str">
        <f>input!M53</f>
        <v>20</v>
      </c>
      <c r="T55" s="302" t="str">
        <f>input!N53</f>
        <v/>
      </c>
      <c r="U55" s="302" t="str">
        <f>input!O53</f>
        <v/>
      </c>
      <c r="V55" s="300" t="str">
        <f>input!P53</f>
        <v/>
      </c>
      <c r="W55" s="119"/>
      <c r="X55" s="200" t="s">
        <v>106</v>
      </c>
      <c r="Y55" s="201"/>
      <c r="Z55" s="201"/>
      <c r="AA55" s="201"/>
      <c r="AB55" s="201"/>
      <c r="AC55" s="201"/>
      <c r="AD55" s="201"/>
      <c r="AE55" s="202"/>
    </row>
    <row r="56" spans="1:31" ht="12.75" customHeight="1" x14ac:dyDescent="0.15">
      <c r="A56" s="665" t="str">
        <f>IF(namelist!F35="","",(namelist!F35))</f>
        <v>役員Ｃ</v>
      </c>
      <c r="B56" s="666"/>
      <c r="C56" s="687" t="str">
        <f>IF(namelist!G35=0,"",(namelist!G35))</f>
        <v>幡生</v>
      </c>
      <c r="D56" s="688"/>
      <c r="E56" s="688"/>
      <c r="F56" s="688"/>
      <c r="G56" s="689"/>
      <c r="H56" s="121"/>
      <c r="I56" s="114" t="str">
        <f>IF(input!AA27&gt;=1,input!AA27,"")</f>
        <v/>
      </c>
      <c r="J56" s="83" t="str">
        <f>IF(input!AB27="","",IF(input!AB27=0,"",1))</f>
        <v/>
      </c>
      <c r="K56" s="83" t="str">
        <f>IF(input!AB27=2,1,IF(input!AB27=3,2,""))</f>
        <v/>
      </c>
      <c r="L56" s="83" t="str">
        <f>IF(input!AC27=1,1,"")</f>
        <v/>
      </c>
      <c r="M56" s="115" t="str">
        <f>IF(input!AD27&gt;=1,input!AD27,"")</f>
        <v/>
      </c>
      <c r="N56" s="119"/>
      <c r="O56" s="116" t="str">
        <f>input!I54</f>
        <v/>
      </c>
      <c r="P56" s="117" t="str">
        <f>input!J54</f>
        <v/>
      </c>
      <c r="Q56" s="117" t="str">
        <f>input!K54</f>
        <v/>
      </c>
      <c r="R56" s="117" t="str">
        <f>input!L54</f>
        <v>24</v>
      </c>
      <c r="S56" s="117" t="str">
        <f>input!M54</f>
        <v>40</v>
      </c>
      <c r="T56" s="117">
        <f>input!N54</f>
        <v>18</v>
      </c>
      <c r="U56" s="117" t="str">
        <f>input!O54</f>
        <v/>
      </c>
      <c r="V56" s="118" t="str">
        <f>input!P54</f>
        <v>10</v>
      </c>
      <c r="W56" s="119"/>
      <c r="X56" s="713" t="str">
        <f>IF(②offscore記録!A44="","",②offscore記録!A44)</f>
        <v/>
      </c>
      <c r="Y56" s="714"/>
      <c r="Z56" s="714"/>
      <c r="AA56" s="714"/>
      <c r="AB56" s="714"/>
      <c r="AC56" s="714"/>
      <c r="AD56" s="714"/>
      <c r="AE56" s="715"/>
    </row>
    <row r="57" spans="1:31" ht="12.75" customHeight="1" x14ac:dyDescent="0.15">
      <c r="A57" s="663" t="str">
        <f>IF(namelist!F36="","",(namelist!F36))</f>
        <v>役員Ｄ</v>
      </c>
      <c r="B57" s="664"/>
      <c r="C57" s="693" t="str">
        <f>IF(namelist!G36=0,"",(namelist!G36))</f>
        <v>福江</v>
      </c>
      <c r="D57" s="694"/>
      <c r="E57" s="694"/>
      <c r="F57" s="694"/>
      <c r="G57" s="695"/>
      <c r="H57" s="312"/>
      <c r="I57" s="313" t="str">
        <f>IF(input!AA28&gt;=1,input!AA28,"")</f>
        <v/>
      </c>
      <c r="J57" s="314" t="str">
        <f>IF(input!AB28=1,input!AB28,"")</f>
        <v/>
      </c>
      <c r="K57" s="314" t="str">
        <f>IF(input!AB28&gt;=2,input!AB28,"")</f>
        <v/>
      </c>
      <c r="L57" s="314" t="str">
        <f>IF(input!AC28=1,1,IF(input!AC28=2,2,IF(input!AC28=3,1,"")))</f>
        <v/>
      </c>
      <c r="M57" s="315" t="str">
        <f>IF(input!AD28&gt;=1,input!AD28,"")</f>
        <v/>
      </c>
      <c r="N57" s="119"/>
      <c r="O57" s="299" t="str">
        <f>input!I55</f>
        <v>3</v>
      </c>
      <c r="P57" s="302" t="str">
        <f>input!J55</f>
        <v>D</v>
      </c>
      <c r="Q57" s="302" t="str">
        <f>input!K55</f>
        <v/>
      </c>
      <c r="R57" s="302" t="str">
        <f>input!L55</f>
        <v>28</v>
      </c>
      <c r="S57" s="302" t="str">
        <f>input!M55</f>
        <v>22</v>
      </c>
      <c r="T57" s="302">
        <f>input!N55</f>
        <v>19</v>
      </c>
      <c r="U57" s="302" t="str">
        <f>input!O55</f>
        <v>○</v>
      </c>
      <c r="V57" s="300" t="str">
        <f>input!P55</f>
        <v>2</v>
      </c>
      <c r="W57" s="119"/>
      <c r="X57" s="713"/>
      <c r="Y57" s="714"/>
      <c r="Z57" s="714"/>
      <c r="AA57" s="714"/>
      <c r="AB57" s="714"/>
      <c r="AC57" s="714"/>
      <c r="AD57" s="714"/>
      <c r="AE57" s="715"/>
    </row>
    <row r="58" spans="1:31" ht="12.75" customHeight="1" x14ac:dyDescent="0.15">
      <c r="A58" s="128"/>
      <c r="B58" s="128"/>
      <c r="C58" s="103"/>
      <c r="D58" s="103"/>
      <c r="E58" s="103"/>
      <c r="F58" s="103"/>
      <c r="G58" s="103"/>
      <c r="H58" s="129"/>
      <c r="I58" s="103"/>
      <c r="J58" s="103"/>
      <c r="K58" s="103"/>
      <c r="L58" s="103"/>
      <c r="M58" s="103"/>
      <c r="N58" s="119"/>
      <c r="O58" s="116" t="str">
        <f>input!I56</f>
        <v>3</v>
      </c>
      <c r="P58" s="117" t="str">
        <f>input!J56</f>
        <v/>
      </c>
      <c r="Q58" s="117">
        <f>input!K56</f>
        <v>19</v>
      </c>
      <c r="R58" s="117" t="str">
        <f>input!L56</f>
        <v>29</v>
      </c>
      <c r="S58" s="117" t="str">
        <f>input!M56</f>
        <v>34</v>
      </c>
      <c r="T58" s="117" t="str">
        <f>input!N56</f>
        <v/>
      </c>
      <c r="U58" s="117" t="str">
        <f>input!O56</f>
        <v>DR</v>
      </c>
      <c r="V58" s="118" t="str">
        <f>input!P56</f>
        <v>2</v>
      </c>
      <c r="W58" s="119"/>
      <c r="X58" s="713"/>
      <c r="Y58" s="714"/>
      <c r="Z58" s="714"/>
      <c r="AA58" s="714"/>
      <c r="AB58" s="714"/>
      <c r="AC58" s="714"/>
      <c r="AD58" s="714"/>
      <c r="AE58" s="715"/>
    </row>
    <row r="59" spans="1:31" ht="12.75" customHeight="1" x14ac:dyDescent="0.15">
      <c r="A59" s="657" t="s">
        <v>128</v>
      </c>
      <c r="B59" s="657"/>
      <c r="C59" s="657" t="str">
        <f>IF(namelist!E8="","",namelist!E8)</f>
        <v/>
      </c>
      <c r="D59" s="657"/>
      <c r="E59" s="657"/>
      <c r="F59" s="657"/>
      <c r="G59" s="657"/>
      <c r="H59" s="316"/>
      <c r="I59" s="657" t="str">
        <f>IF(namelist!E9="","",namelist!E9)</f>
        <v/>
      </c>
      <c r="J59" s="657"/>
      <c r="K59" s="657"/>
      <c r="L59" s="657"/>
      <c r="M59" s="657"/>
      <c r="N59" s="119"/>
      <c r="O59" s="299" t="str">
        <f>input!I57</f>
        <v/>
      </c>
      <c r="P59" s="302" t="str">
        <f>input!J57</f>
        <v/>
      </c>
      <c r="Q59" s="302" t="str">
        <f>input!K57</f>
        <v/>
      </c>
      <c r="R59" s="302" t="str">
        <f>input!L57</f>
        <v/>
      </c>
      <c r="S59" s="302" t="str">
        <f>input!M57</f>
        <v/>
      </c>
      <c r="T59" s="302" t="str">
        <f>input!N57</f>
        <v/>
      </c>
      <c r="U59" s="302" t="str">
        <f>input!O57</f>
        <v/>
      </c>
      <c r="V59" s="300" t="str">
        <f>input!P57</f>
        <v/>
      </c>
      <c r="W59" s="119"/>
      <c r="X59" s="713" t="str">
        <f>IF(②offscore記録!A45="","",②offscore記録!A45)</f>
        <v/>
      </c>
      <c r="Y59" s="714"/>
      <c r="Z59" s="714"/>
      <c r="AA59" s="714"/>
      <c r="AB59" s="714"/>
      <c r="AC59" s="714"/>
      <c r="AD59" s="714"/>
      <c r="AE59" s="715"/>
    </row>
    <row r="60" spans="1:31" ht="12.75" customHeight="1" x14ac:dyDescent="0.15">
      <c r="A60" s="668" t="s">
        <v>129</v>
      </c>
      <c r="B60" s="668"/>
      <c r="C60" s="658" t="str">
        <f>IF(namelist!E10="","",namelist!E10)</f>
        <v/>
      </c>
      <c r="D60" s="658"/>
      <c r="E60" s="658"/>
      <c r="F60" s="658"/>
      <c r="G60" s="658"/>
      <c r="H60" s="130"/>
      <c r="I60" s="658" t="str">
        <f>IF(namelist!E11="","",namelist!E11)</f>
        <v/>
      </c>
      <c r="J60" s="658"/>
      <c r="K60" s="658"/>
      <c r="L60" s="658"/>
      <c r="M60" s="658"/>
      <c r="N60" s="119"/>
      <c r="O60" s="116" t="str">
        <f>input!I58</f>
        <v/>
      </c>
      <c r="P60" s="117" t="str">
        <f>input!J58</f>
        <v/>
      </c>
      <c r="Q60" s="117" t="str">
        <f>input!K58</f>
        <v/>
      </c>
      <c r="R60" s="117" t="str">
        <f>input!L58</f>
        <v>延１</v>
      </c>
      <c r="S60" s="117" t="str">
        <f>input!M58</f>
        <v>前半</v>
      </c>
      <c r="T60" s="117" t="str">
        <f>input!N58</f>
        <v/>
      </c>
      <c r="U60" s="117" t="str">
        <f>input!O58</f>
        <v/>
      </c>
      <c r="V60" s="118" t="str">
        <f>input!P58</f>
        <v/>
      </c>
      <c r="W60" s="119"/>
      <c r="X60" s="713"/>
      <c r="Y60" s="714"/>
      <c r="Z60" s="714"/>
      <c r="AA60" s="714"/>
      <c r="AB60" s="714"/>
      <c r="AC60" s="714"/>
      <c r="AD60" s="714"/>
      <c r="AE60" s="715"/>
    </row>
    <row r="61" spans="1:31" ht="12.75" customHeight="1" x14ac:dyDescent="0.15">
      <c r="A61" s="667" t="s">
        <v>64</v>
      </c>
      <c r="B61" s="667"/>
      <c r="C61" s="657" t="str">
        <f>IF(namelist!E12="","",namelist!E12)</f>
        <v/>
      </c>
      <c r="D61" s="657"/>
      <c r="E61" s="657"/>
      <c r="F61" s="657"/>
      <c r="G61" s="657"/>
      <c r="H61" s="316"/>
      <c r="I61" s="657" t="str">
        <f>IF(namelist!E13="","",namelist!E13)</f>
        <v/>
      </c>
      <c r="J61" s="657"/>
      <c r="K61" s="657"/>
      <c r="L61" s="657"/>
      <c r="M61" s="657"/>
      <c r="N61" s="119"/>
      <c r="O61" s="303" t="str">
        <f>input!I59</f>
        <v>2</v>
      </c>
      <c r="P61" s="304" t="str">
        <f>input!J59</f>
        <v>○</v>
      </c>
      <c r="Q61" s="304">
        <f>input!K59</f>
        <v>20</v>
      </c>
      <c r="R61" s="304" t="str">
        <f>input!L59</f>
        <v>01</v>
      </c>
      <c r="S61" s="304" t="str">
        <f>input!M59</f>
        <v>34</v>
      </c>
      <c r="T61" s="304" t="str">
        <f>input!N59</f>
        <v/>
      </c>
      <c r="U61" s="304" t="str">
        <f>input!O59</f>
        <v/>
      </c>
      <c r="V61" s="305" t="str">
        <f>input!P59</f>
        <v/>
      </c>
      <c r="W61" s="119"/>
      <c r="X61" s="716"/>
      <c r="Y61" s="717"/>
      <c r="Z61" s="717"/>
      <c r="AA61" s="717"/>
      <c r="AB61" s="717"/>
      <c r="AC61" s="717"/>
      <c r="AD61" s="717"/>
      <c r="AE61" s="718"/>
    </row>
    <row r="62" spans="1:31" ht="7.5" customHeight="1" x14ac:dyDescent="0.15">
      <c r="A62" s="131"/>
      <c r="B62" s="131"/>
      <c r="C62" s="117"/>
      <c r="D62" s="117"/>
      <c r="E62" s="117"/>
      <c r="F62" s="117"/>
      <c r="G62" s="117"/>
      <c r="H62" s="132"/>
      <c r="I62" s="117"/>
      <c r="J62" s="117"/>
      <c r="K62" s="117"/>
      <c r="L62" s="117"/>
      <c r="M62" s="117"/>
      <c r="N62" s="119"/>
      <c r="O62" s="117"/>
      <c r="P62" s="117"/>
      <c r="Q62" s="117"/>
      <c r="R62" s="117"/>
      <c r="S62" s="117"/>
      <c r="T62" s="117"/>
      <c r="U62" s="117"/>
      <c r="V62" s="117"/>
      <c r="W62" s="119"/>
      <c r="X62" s="264"/>
      <c r="Y62" s="264"/>
      <c r="Z62" s="264"/>
      <c r="AA62" s="264"/>
      <c r="AB62" s="264"/>
      <c r="AC62" s="264"/>
      <c r="AD62" s="264"/>
      <c r="AE62" s="264"/>
    </row>
    <row r="63" spans="1:31" ht="3.75" customHeight="1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265"/>
      <c r="Y63" s="265"/>
      <c r="Z63" s="265"/>
      <c r="AA63" s="265"/>
      <c r="AB63" s="265"/>
      <c r="AC63" s="265"/>
      <c r="AD63" s="265"/>
      <c r="AE63" s="265"/>
    </row>
    <row r="64" spans="1:31" ht="13.5" customHeight="1" x14ac:dyDescent="0.15"/>
    <row r="65" spans="5:9" ht="13.5" customHeight="1" x14ac:dyDescent="0.15"/>
    <row r="66" spans="5:9" ht="13.5" customHeight="1" x14ac:dyDescent="0.15">
      <c r="E66" s="133"/>
      <c r="I66" s="134"/>
    </row>
    <row r="67" spans="5:9" ht="13.5" customHeight="1" x14ac:dyDescent="0.15"/>
    <row r="68" spans="5:9" ht="13.5" customHeight="1" x14ac:dyDescent="0.15"/>
    <row r="69" spans="5:9" ht="13.5" customHeight="1" x14ac:dyDescent="0.15"/>
    <row r="70" spans="5:9" ht="13.5" customHeight="1" x14ac:dyDescent="0.15"/>
    <row r="71" spans="5:9" ht="13.5" customHeight="1" x14ac:dyDescent="0.15"/>
    <row r="72" spans="5:9" ht="13.5" customHeight="1" x14ac:dyDescent="0.15"/>
  </sheetData>
  <sheetProtection algorithmName="SHA-512" hashValue="R2jG3H+XHIkX+xej+4SwYHTX0qSmjAiZwp29ciN7urjZnxs3EHXg7CLTDud49qdsoCivEjBZCc2DThMIylteLg==" saltValue="0t3zpKyLofxstbK6SsRk/g==" spinCount="100000" sheet="1" objects="1" scenarios="1" selectLockedCells="1"/>
  <mergeCells count="98">
    <mergeCell ref="X59:AE61"/>
    <mergeCell ref="X56:AE58"/>
    <mergeCell ref="R10:S10"/>
    <mergeCell ref="X9:Z9"/>
    <mergeCell ref="AA9:AB9"/>
    <mergeCell ref="AC9:AE9"/>
    <mergeCell ref="AA10:AB10"/>
    <mergeCell ref="M1:T1"/>
    <mergeCell ref="W1:X1"/>
    <mergeCell ref="Y1:AE1"/>
    <mergeCell ref="O9:Q9"/>
    <mergeCell ref="R9:S9"/>
    <mergeCell ref="T9:V9"/>
    <mergeCell ref="L7:M7"/>
    <mergeCell ref="N7:S7"/>
    <mergeCell ref="V7:X7"/>
    <mergeCell ref="Y7:AE7"/>
    <mergeCell ref="L8:M8"/>
    <mergeCell ref="P4:Q4"/>
    <mergeCell ref="L9:M9"/>
    <mergeCell ref="R4:AE4"/>
    <mergeCell ref="D5:AE5"/>
    <mergeCell ref="J4:K4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25:G25"/>
    <mergeCell ref="C41:G41"/>
    <mergeCell ref="C40:G40"/>
    <mergeCell ref="C35:G35"/>
    <mergeCell ref="C34:G34"/>
    <mergeCell ref="C33:G33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A61:B61"/>
    <mergeCell ref="A60:B60"/>
    <mergeCell ref="A59:B59"/>
    <mergeCell ref="A35:B35"/>
    <mergeCell ref="A34:B34"/>
    <mergeCell ref="A33:B33"/>
    <mergeCell ref="A32:B32"/>
    <mergeCell ref="A57:B57"/>
    <mergeCell ref="A56:B56"/>
    <mergeCell ref="A55:B55"/>
    <mergeCell ref="A54:B54"/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</mergeCells>
  <phoneticPr fontId="1"/>
  <dataValidations disablePrompts="1" count="1">
    <dataValidation type="list" allowBlank="1" showInputMessage="1" showErrorMessage="1" sqref="R2 L2:L3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123825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input</vt:lpstr>
      <vt:lpstr>namelist</vt:lpstr>
      <vt:lpstr>①offscore氏名</vt:lpstr>
      <vt:lpstr>②offscore記録</vt:lpstr>
      <vt:lpstr>③offscore全面印刷</vt:lpstr>
      <vt:lpstr>④runningスコア</vt:lpstr>
      <vt:lpstr>④runningスコア!Print_Area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kuchi-102</dc:creator>
  <cp:lastModifiedBy>panasonic</cp:lastModifiedBy>
  <cp:lastPrinted>2016-07-17T04:44:13Z</cp:lastPrinted>
  <dcterms:created xsi:type="dcterms:W3CDTF">2016-04-28T03:44:58Z</dcterms:created>
  <dcterms:modified xsi:type="dcterms:W3CDTF">2016-10-31T11:49:32Z</dcterms:modified>
</cp:coreProperties>
</file>